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梁\Desktop\乡镇卫生院\罗平县九龙社区卫生服务中心\"/>
    </mc:Choice>
  </mc:AlternateContent>
  <xr:revisionPtr revIDLastSave="0" documentId="13_ncr:1_{BB091F78-F9CD-414F-82E7-FAAF7E729D66}" xr6:coauthVersionLast="47" xr6:coauthVersionMax="47" xr10:uidLastSave="{00000000-0000-0000-0000-000000000000}"/>
  <bookViews>
    <workbookView xWindow="-93" yWindow="-93" windowWidth="20666" windowHeight="12266" firstSheet="17" activeTab="19" xr2:uid="{00000000-000D-0000-FFFF-FFFF00000000}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'项目支出绩效目标表（本级下达）05-2'!$A:$A,'项目支出绩效目标表（本级下达）05-2'!$1:$1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'一般公共预算“三公”经费支出预算表03'!$A:$A,'一般公共预算“三公”经费支出预算表03'!$1:$1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0" l="1"/>
  <c r="A3" i="19"/>
  <c r="A3" i="18"/>
  <c r="A3" i="17"/>
  <c r="A3" i="16"/>
  <c r="A3" i="15"/>
  <c r="A3" i="14"/>
  <c r="A3" i="13"/>
  <c r="A3" i="12"/>
  <c r="A3" i="11"/>
  <c r="A3" i="10"/>
  <c r="A3" i="9"/>
  <c r="A3" i="8"/>
  <c r="A3" i="7"/>
  <c r="A3" i="6"/>
  <c r="A3" i="5"/>
  <c r="C10" i="4"/>
  <c r="C9" i="4"/>
  <c r="C8" i="4"/>
  <c r="A3" i="4"/>
  <c r="A3" i="3"/>
  <c r="A3" i="2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A3" i="1"/>
</calcChain>
</file>

<file path=xl/sharedStrings.xml><?xml version="1.0" encoding="utf-8"?>
<sst xmlns="http://schemas.openxmlformats.org/spreadsheetml/2006/main" count="951" uniqueCount="398">
  <si>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</si>
  <si>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</si>
  <si>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</si>
  <si>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</si>
  <si>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</si>
  <si>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</si>
  <si>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</si>
  <si>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</si>
  <si>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</si>
  <si>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</si>
  <si>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</si>
  <si>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</si>
  <si>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</si>
  <si>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</si>
  <si>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</si>
  <si>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</si>
  <si>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</si>
  <si>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</si>
  <si>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</si>
  <si>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</si>
  <si>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</si>
  <si>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</si>
  <si>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</si>
  <si>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</si>
  <si>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</si>
  <si>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</si>
  <si>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</si>
  <si>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</si>
  <si>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</si>
  <si>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</si>
  <si>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</si>
  <si>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</si>
  <si>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</si>
  <si>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</si>
  <si>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</si>
  <si>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</si>
  <si>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</si>
  <si>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</si>
  <si>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</si>
  <si>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</si>
  <si>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</si>
  <si>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</si>
  <si>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131005</t>
  </si>
  <si>
    <t>罗平县九龙社区卫生服务中心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</si>
  <si>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</si>
  <si>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</si>
  <si>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</si>
  <si>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</si>
  <si>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</si>
  <si>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</si>
  <si>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</si>
  <si>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</si>
  <si>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</si>
  <si>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</si>
  <si>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</si>
  <si>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</si>
  <si>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</si>
  <si>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</si>
  <si>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</si>
  <si>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</si>
  <si>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</si>
  <si>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</si>
  <si>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</si>
  <si>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</si>
  <si>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</si>
  <si>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</si>
  <si>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</si>
  <si>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</si>
  <si>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</si>
  <si>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</si>
  <si>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</si>
  <si>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</si>
  <si>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</si>
  <si>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</si>
  <si>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</si>
  <si>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</si>
  <si>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</si>
  <si>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21007</t>
  </si>
  <si>
    <t>计划生育事务</t>
  </si>
  <si>
    <t>2100717</t>
  </si>
  <si>
    <t>计划生育服务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</si>
  <si>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</si>
  <si>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</si>
  <si>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</si>
  <si>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</si>
  <si>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</si>
  <si>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</si>
  <si>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</si>
  <si>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</si>
  <si>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</si>
  <si>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</si>
  <si>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</si>
  <si>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</si>
  <si>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</si>
  <si>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</si>
  <si>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</si>
  <si>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</si>
  <si>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</si>
  <si>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</si>
  <si>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</si>
  <si>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</si>
  <si>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</si>
  <si>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</si>
  <si>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</si>
  <si>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</si>
  <si>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</si>
  <si>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</si>
  <si>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</si>
  <si>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</si>
  <si>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</si>
  <si>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</si>
  <si>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</si>
  <si>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</si>
  <si>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</si>
  <si>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</si>
  <si>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</si>
  <si>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</si>
  <si>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</si>
  <si>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</si>
  <si>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</si>
  <si>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</si>
  <si>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</si>
  <si>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</si>
  <si>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</si>
  <si>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</si>
  <si>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</si>
  <si>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</si>
  <si>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</si>
  <si>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</si>
  <si>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</si>
  <si>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</si>
  <si>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</si>
  <si>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</si>
  <si>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</si>
  <si>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</si>
  <si>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</si>
  <si>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</si>
  <si>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</si>
  <si>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</si>
  <si>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</si>
  <si>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</si>
  <si>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</si>
  <si>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</si>
  <si>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</si>
  <si>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</si>
  <si>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</si>
  <si>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</si>
  <si>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</si>
  <si>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</si>
  <si>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</si>
  <si>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</si>
  <si>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</si>
  <si>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 xml:space="preserve">    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</si>
  <si>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</si>
  <si>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</si>
  <si>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</si>
  <si>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</si>
  <si>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</si>
  <si>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</si>
  <si>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</si>
  <si>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</si>
  <si>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</si>
  <si>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</si>
  <si>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</si>
  <si>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506</t>
  </si>
  <si>
    <t>对事业单位资本性补助</t>
  </si>
  <si>
    <t>其他社会保障缴费</t>
  </si>
  <si>
    <t>资本性支出（一）</t>
  </si>
  <si>
    <t>509</t>
  </si>
  <si>
    <t>对个人和家庭的补助</t>
  </si>
  <si>
    <t>99</t>
  </si>
  <si>
    <t>其他工资福利支出</t>
  </si>
  <si>
    <t>社会福利和救助</t>
  </si>
  <si>
    <t>302</t>
  </si>
  <si>
    <t>05</t>
  </si>
  <si>
    <t>离退休费</t>
  </si>
  <si>
    <t>办公费</t>
  </si>
  <si>
    <t xml:space="preserve">   公务接待费</t>
  </si>
  <si>
    <t>28</t>
  </si>
  <si>
    <t>工会经费</t>
  </si>
  <si>
    <t>29</t>
  </si>
  <si>
    <t>福利费</t>
  </si>
  <si>
    <t>39</t>
  </si>
  <si>
    <t xml:space="preserve">   其他交通费用</t>
  </si>
  <si>
    <t>其他商品和服务支出</t>
  </si>
  <si>
    <t>303</t>
  </si>
  <si>
    <t>退休费</t>
  </si>
  <si>
    <t>生活补助</t>
  </si>
  <si>
    <t xml:space="preserve">   奖励金</t>
  </si>
  <si>
    <t>310</t>
  </si>
  <si>
    <t>资本性支出</t>
  </si>
  <si>
    <t xml:space="preserve">   办公设备购置</t>
  </si>
  <si>
    <t>预算03表</t>
  </si>
  <si>
    <r>
      <rPr>
        <sz val="18"/>
        <color rgb="FF000000"/>
        <rFont val="微软雅黑"/>
        <family val="2"/>
        <charset val="134"/>
      </rPr>
      <t>一般公共预算</t>
    </r>
    <r>
      <rPr>
        <sz val="18"/>
        <color rgb="FF000000"/>
        <rFont val="宋体"/>
        <family val="3"/>
        <charset val="134"/>
      </rPr>
      <t>“</t>
    </r>
    <r>
      <rPr>
        <sz val="18"/>
        <color rgb="FF000000"/>
        <rFont val="微软雅黑"/>
        <family val="2"/>
        <charset val="134"/>
      </rPr>
      <t>三公</t>
    </r>
    <r>
      <rPr>
        <sz val="18"/>
        <color rgb="FF000000"/>
        <rFont val="宋体"/>
        <family val="3"/>
        <charset val="134"/>
      </rPr>
      <t>”</t>
    </r>
    <r>
      <rPr>
        <sz val="18"/>
        <color rgb="FF000000"/>
        <rFont val="微软雅黑"/>
        <family val="2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</si>
  <si>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</si>
  <si>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</si>
  <si>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</si>
  <si>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</si>
  <si>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</si>
  <si>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</si>
  <si>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说明：罗平县九龙社区卫生服务中心无一般公共预算“三公”经费预算支出，故此表为空。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</si>
  <si>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</si>
  <si>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</si>
  <si>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</si>
  <si>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</si>
  <si>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</si>
  <si>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</si>
  <si>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</si>
  <si>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</si>
  <si>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</si>
  <si>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</si>
  <si>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</si>
  <si>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</si>
  <si>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</si>
  <si>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</si>
  <si>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</si>
  <si>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</si>
  <si>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</si>
  <si>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</si>
  <si>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</si>
  <si>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</si>
  <si>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530324210000000003898</t>
  </si>
  <si>
    <t>事业人员支出工资</t>
  </si>
  <si>
    <t>30101</t>
  </si>
  <si>
    <t>30102</t>
  </si>
  <si>
    <t>30107</t>
  </si>
  <si>
    <t>530324210000000003899</t>
  </si>
  <si>
    <t>30108</t>
  </si>
  <si>
    <t>530324210000000003900</t>
  </si>
  <si>
    <t>社会保障缴费（职业年金缴费）</t>
  </si>
  <si>
    <t>30109</t>
  </si>
  <si>
    <t>30110</t>
  </si>
  <si>
    <t>30112</t>
  </si>
  <si>
    <t>530324210000000003901</t>
  </si>
  <si>
    <t>30113</t>
  </si>
  <si>
    <t>530324210000000003904</t>
  </si>
  <si>
    <t>30228</t>
  </si>
  <si>
    <t>530324210000000003905</t>
  </si>
  <si>
    <t>一般公用经费</t>
  </si>
  <si>
    <t>30229</t>
  </si>
  <si>
    <t>30299</t>
  </si>
  <si>
    <t>530324210000000003902</t>
  </si>
  <si>
    <t>30302</t>
  </si>
  <si>
    <t>530324231100001128588</t>
  </si>
  <si>
    <t>遗属补助</t>
  </si>
  <si>
    <t>30305</t>
  </si>
  <si>
    <t>530324241100002156929</t>
  </si>
  <si>
    <t>其他人员支出</t>
  </si>
  <si>
    <t>30199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</si>
  <si>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</si>
  <si>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</si>
  <si>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</si>
  <si>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</si>
  <si>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</si>
  <si>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</si>
  <si>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</si>
  <si>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</si>
  <si>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</si>
  <si>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530324241100002176475</t>
  </si>
  <si>
    <t>30217</t>
  </si>
  <si>
    <t>30239</t>
  </si>
  <si>
    <t>其他交通费用</t>
  </si>
  <si>
    <t>政府采购预算资金</t>
  </si>
  <si>
    <t>530324241100002159285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</si>
  <si>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</si>
  <si>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</si>
  <si>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</si>
  <si>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</si>
  <si>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</si>
  <si>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</si>
  <si>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</si>
  <si>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</si>
  <si>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</si>
  <si>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</si>
  <si>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</si>
  <si>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</si>
  <si>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</si>
  <si>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2024年三公经费预算资金</t>
  </si>
  <si>
    <t>产出指标</t>
  </si>
  <si>
    <t>数量指标</t>
  </si>
  <si>
    <t>合理使用三公经费，保证单位业务正常运转。</t>
  </si>
  <si>
    <t>=</t>
  </si>
  <si>
    <t>100</t>
  </si>
  <si>
    <t>%</t>
  </si>
  <si>
    <t>定量指标</t>
  </si>
  <si>
    <t>三公经费预算资金</t>
  </si>
  <si>
    <t>效益指标</t>
  </si>
  <si>
    <t>经济效益指标</t>
  </si>
  <si>
    <t>执行三公经费支出时，支出金额低于预算金额，厉行节约资金，努力使节约率达2%以上。</t>
  </si>
  <si>
    <t>&gt;=</t>
  </si>
  <si>
    <t>98</t>
  </si>
  <si>
    <t>满意度指标</t>
  </si>
  <si>
    <t>服务对象满意度指标</t>
  </si>
  <si>
    <t>单位职工满意度</t>
  </si>
  <si>
    <t>90</t>
  </si>
  <si>
    <t>不断巩固医疗业务发展，进一步提升辖区内人民群众基本医疗及公共卫生服务。</t>
  </si>
  <si>
    <t>完成政府采购任务，保证单位业务正常运转。</t>
  </si>
  <si>
    <t>购买办公设备</t>
  </si>
  <si>
    <t>医院服务能力提升</t>
  </si>
  <si>
    <t>持续提高</t>
  </si>
  <si>
    <t>定性指标</t>
  </si>
  <si>
    <t>做好本部门人员、公用经费保障，按规定落实干部职工各项待遇，支持部门正常履职。</t>
  </si>
  <si>
    <t>工资福利发放行政人数</t>
  </si>
  <si>
    <t>人</t>
  </si>
  <si>
    <t>反映部门（单位）实际发放事业编制人员数量。工资福利包括：事业人员工资、社会保险、住房公积金、职业年金等。</t>
  </si>
  <si>
    <t>社会效益指标</t>
  </si>
  <si>
    <t>部门运转</t>
  </si>
  <si>
    <t>正常运转</t>
  </si>
  <si>
    <t>反映部门（单位）运转情况。</t>
  </si>
  <si>
    <t>单位人员满意度</t>
  </si>
  <si>
    <t>反映部门（单位）人员对工资福利发放的满意程度。</t>
  </si>
  <si>
    <t>预算05-3表</t>
  </si>
  <si>
    <t>项目支出绩效目标表（另文下达）</t>
  </si>
  <si>
    <t>说明：罗平县九龙社区卫生服务中心无项目支出绩效目标预算支出，故此表为空。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</si>
  <si>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</si>
  <si>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</si>
  <si>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</si>
  <si>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</si>
  <si>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</si>
  <si>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说明：罗平县九龙社区卫生服务中心无政府性基金预算支出，故此表为空。</t>
  </si>
  <si>
    <t>国有资本经营预算支出预算表</t>
  </si>
  <si>
    <t>本年国有资本经营预算支出</t>
  </si>
  <si>
    <t>说明：罗平县九龙社区卫生服务中心无国有资本经营预算支出，故此表为空。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</si>
  <si>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</si>
  <si>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</si>
  <si>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</si>
  <si>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</si>
  <si>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</si>
  <si>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</si>
  <si>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</si>
  <si>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</si>
  <si>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</si>
  <si>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</si>
  <si>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</si>
  <si>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政府采购办公设备</t>
  </si>
  <si>
    <t>货物类</t>
  </si>
  <si>
    <t>其他交通费预算资金</t>
  </si>
  <si>
    <t>服务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</si>
  <si>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</si>
  <si>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</si>
  <si>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</si>
  <si>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</si>
  <si>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</si>
  <si>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</si>
  <si>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</si>
  <si>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</si>
  <si>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</si>
  <si>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</si>
  <si>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说明：罗平县九龙社区卫生服务中心无政府购买服务预算支出，故此表为空。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</si>
  <si>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</si>
  <si>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</si>
  <si>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</si>
  <si>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</si>
  <si>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</si>
  <si>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罗雄街道办事处</t>
  </si>
  <si>
    <t>腊山街道办事处</t>
  </si>
  <si>
    <t>九龙街道办事处</t>
  </si>
  <si>
    <t>马街镇</t>
  </si>
  <si>
    <t>富乐镇</t>
  </si>
  <si>
    <t>阿岗镇</t>
  </si>
  <si>
    <t>板桥镇</t>
  </si>
  <si>
    <t>老厂乡</t>
  </si>
  <si>
    <t>旧屋基乡</t>
  </si>
  <si>
    <t>鲁布革乡</t>
  </si>
  <si>
    <t>大水井乡</t>
  </si>
  <si>
    <t>钟山乡</t>
  </si>
  <si>
    <t>长底乡</t>
  </si>
  <si>
    <t>说明：罗平县九龙社区卫生服务中心无县对下转移支付预算支出，故此表为空。</t>
  </si>
  <si>
    <t>预算10-2表</t>
  </si>
  <si>
    <t>县对下转移支付绩效目标表</t>
  </si>
  <si>
    <t>说明：罗平县九龙社区卫生服务中心无县对下转移支付绩效目标预算支出，故此表为空。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</si>
  <si>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</si>
  <si>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</si>
  <si>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</si>
  <si>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</si>
  <si>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</si>
  <si>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</si>
  <si>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</si>
  <si>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</si>
  <si>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</si>
  <si>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说明：罗平县九龙社区卫生服务中心无新增资产配置预算支出，故此表为空。</t>
  </si>
  <si>
    <t>预算12表</t>
  </si>
  <si>
    <t>上级补助项目支出预算表</t>
  </si>
  <si>
    <t>上级补助</t>
  </si>
  <si>
    <t>说明：罗平县九龙社区卫生服务中心无上级补助项目支出预算支出，故此表为空。</t>
  </si>
  <si>
    <t>预算13表</t>
  </si>
  <si>
    <t>部门项目中期规划预算表</t>
  </si>
  <si>
    <t>项目级次</t>
  </si>
  <si>
    <t>114 对个人和家庭的补助</t>
  </si>
  <si>
    <t>本级</t>
  </si>
  <si>
    <t>116 其他人员支出</t>
  </si>
  <si>
    <t/>
  </si>
  <si>
    <t>般公共预算支出预算表（按经济科目分类）</t>
    <phoneticPr fontId="34" type="noConversion"/>
  </si>
  <si>
    <t>部门项目绩效目标表（本次下达）</t>
    <phoneticPr fontId="34" type="noConversion"/>
  </si>
  <si>
    <t>批</t>
    <phoneticPr fontId="34" type="noConversion"/>
  </si>
  <si>
    <t>2024年</t>
    <phoneticPr fontId="34" type="noConversion"/>
  </si>
  <si>
    <t>2025年</t>
    <phoneticPr fontId="34" type="noConversion"/>
  </si>
  <si>
    <t>2026年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</si>
</sst>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yyyy/mm/dd"/>
    <numFmt numFmtId="179" formatCode="yyyy/mm/dd\ hh:mm:ss"/>
    <numFmt numFmtId="180" formatCode="#,##0;\-#,##0;;@"/>
    <numFmt numFmtId="181" formatCode="#,##0.00;\-#,##0.00;;@"/>
    <numFmt numFmtId="182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0"/>
      <color rgb="FF000000"/>
      <name val="Arial"/>
      <family val="2"/>
    </font>
    <font>
      <sz val="32"/>
      <color rgb="FF000000"/>
      <name val="宋体"/>
      <family val="3"/>
      <charset val="134"/>
    </font>
    <font>
      <sz val="10"/>
      <color rgb="FFFFFFFF"/>
      <name val="宋体"/>
      <family val="3"/>
      <charset val="134"/>
    </font>
    <font>
      <b/>
      <sz val="21"/>
      <color rgb="FF000000"/>
      <name val="宋体"/>
      <family val="3"/>
      <charset val="134"/>
    </font>
    <font>
      <sz val="11"/>
      <color theme="1"/>
      <name val="Calibri"/>
      <family val="2"/>
    </font>
    <font>
      <sz val="11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family val="3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family val="2"/>
    </font>
    <font>
      <sz val="12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20"/>
      <color rgb="FF000000"/>
      <name val="微软雅黑"/>
      <family val="2"/>
      <charset val="134"/>
    </font>
    <font>
      <sz val="20"/>
      <color rgb="FF000000"/>
      <name val="Microsoft Sans Serif"/>
      <family val="2"/>
    </font>
    <font>
      <sz val="10.5"/>
      <color rgb="FF000000"/>
      <name val="normal"/>
      <family val="1"/>
    </font>
    <font>
      <sz val="10.5"/>
      <color rgb="FF000000"/>
      <name val="SimSun"/>
      <charset val="134"/>
    </font>
    <font>
      <sz val="10.5"/>
      <color rgb="FF000000"/>
      <name val="宋体"/>
      <family val="3"/>
      <charset val="134"/>
    </font>
    <font>
      <b/>
      <sz val="2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.5"/>
      <color theme="1"/>
      <name val="normal"/>
      <family val="1"/>
    </font>
    <font>
      <b/>
      <sz val="9"/>
      <color rgb="FF000000"/>
      <name val="宋体"/>
      <family val="3"/>
      <charset val="134"/>
    </font>
    <font>
      <sz val="9"/>
      <color rgb="FF000000"/>
      <name val="Microsoft YaHei UI"/>
      <family val="2"/>
      <charset val="134"/>
    </font>
    <font>
      <sz val="9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8"/>
      <color rgb="FF000000"/>
      <name val="微软雅黑"/>
      <family val="2"/>
      <charset val="134"/>
    </font>
    <font>
      <sz val="18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31">
    <xf numFmtId="0" fontId="0" fillId="0" borderId="0"/>
    <xf numFmtId="0" fontId="1" fillId="0" borderId="0"/>
    <xf numFmtId="0" fontId="28" fillId="0" borderId="4">
      <alignment horizontal="center" vertical="center"/>
    </xf>
    <xf numFmtId="0" fontId="28" fillId="0" borderId="4">
      <alignment horizontal="center" vertical="center"/>
      <protection locked="0"/>
    </xf>
    <xf numFmtId="0" fontId="2" fillId="0" borderId="0">
      <alignment horizontal="center" vertical="top"/>
    </xf>
    <xf numFmtId="0" fontId="26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5">
      <alignment horizontal="right" vertical="center"/>
      <protection locked="0"/>
    </xf>
    <xf numFmtId="4" fontId="28" fillId="0" borderId="15">
      <alignment horizontal="right" vertical="center"/>
    </xf>
    <xf numFmtId="4" fontId="3" fillId="0" borderId="15">
      <alignment horizontal="right" vertical="center"/>
    </xf>
    <xf numFmtId="0" fontId="6" fillId="0" borderId="0">
      <alignment horizontal="center" vertical="center"/>
    </xf>
    <xf numFmtId="0" fontId="28" fillId="0" borderId="1">
      <alignment horizontal="center" vertical="center"/>
    </xf>
    <xf numFmtId="0" fontId="3" fillId="0" borderId="0">
      <alignment horizontal="right"/>
    </xf>
    <xf numFmtId="4" fontId="28" fillId="0" borderId="1">
      <alignment horizontal="right" vertical="center"/>
    </xf>
    <xf numFmtId="0" fontId="3" fillId="0" borderId="1">
      <alignment horizontal="right" vertical="center"/>
    </xf>
    <xf numFmtId="4" fontId="28" fillId="0" borderId="1">
      <alignment horizontal="right" vertical="center"/>
      <protection locked="0"/>
    </xf>
    <xf numFmtId="0" fontId="29" fillId="0" borderId="0">
      <alignment vertical="top"/>
      <protection locked="0"/>
    </xf>
    <xf numFmtId="0" fontId="1" fillId="0" borderId="6">
      <alignment horizontal="center" vertical="center"/>
      <protection locked="0"/>
    </xf>
    <xf numFmtId="0" fontId="1" fillId="0" borderId="16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3" fillId="0" borderId="0">
      <alignment horizontal="left" vertical="center"/>
    </xf>
    <xf numFmtId="0" fontId="1" fillId="0" borderId="16">
      <alignment horizontal="center" vertical="center" wrapText="1"/>
    </xf>
    <xf numFmtId="0" fontId="1" fillId="0" borderId="14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4">
      <alignment horizontal="center" vertical="center" wrapText="1"/>
    </xf>
    <xf numFmtId="0" fontId="1" fillId="0" borderId="13">
      <alignment horizontal="center" vertical="center" wrapText="1"/>
      <protection locked="0"/>
    </xf>
    <xf numFmtId="0" fontId="1" fillId="0" borderId="14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4">
      <alignment horizontal="center" vertical="center"/>
    </xf>
    <xf numFmtId="0" fontId="4" fillId="0" borderId="5">
      <alignment horizontal="center" vertical="center"/>
    </xf>
    <xf numFmtId="4" fontId="3" fillId="0" borderId="14">
      <alignment horizontal="right" vertical="center"/>
      <protection locked="0"/>
    </xf>
    <xf numFmtId="0" fontId="3" fillId="0" borderId="14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12">
      <alignment horizontal="center" vertical="center" wrapText="1"/>
    </xf>
    <xf numFmtId="0" fontId="3" fillId="0" borderId="14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29" fillId="0" borderId="0">
      <alignment vertical="top"/>
      <protection locked="0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178" fontId="30" fillId="0" borderId="1">
      <alignment horizontal="right" vertical="center"/>
    </xf>
    <xf numFmtId="179" fontId="30" fillId="0" borderId="1">
      <alignment horizontal="right" vertical="center"/>
    </xf>
    <xf numFmtId="180" fontId="30" fillId="0" borderId="1">
      <alignment horizontal="right" vertical="center"/>
    </xf>
    <xf numFmtId="181" fontId="30" fillId="0" borderId="1">
      <alignment horizontal="right" vertical="center"/>
    </xf>
    <xf numFmtId="181" fontId="30" fillId="0" borderId="1">
      <alignment horizontal="right" vertical="center"/>
    </xf>
    <xf numFmtId="10" fontId="30" fillId="0" borderId="1">
      <alignment horizontal="right" vertical="center"/>
    </xf>
    <xf numFmtId="49" fontId="30" fillId="0" borderId="1">
      <alignment horizontal="left" vertical="center" wrapText="1"/>
    </xf>
    <xf numFmtId="182" fontId="30" fillId="0" borderId="1">
      <alignment horizontal="right" vertical="center"/>
    </xf>
    <xf numFmtId="0" fontId="1" fillId="0" borderId="0"/>
    <xf numFmtId="0" fontId="1" fillId="0" borderId="12">
      <alignment horizontal="center" vertical="center" wrapText="1"/>
      <protection locked="0"/>
    </xf>
    <xf numFmtId="0" fontId="1" fillId="0" borderId="13">
      <alignment horizontal="center" vertical="center" wrapText="1"/>
    </xf>
    <xf numFmtId="0" fontId="1" fillId="0" borderId="14">
      <alignment horizontal="center" vertical="center"/>
    </xf>
    <xf numFmtId="0" fontId="3" fillId="0" borderId="7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6" fillId="0" borderId="0">
      <alignment horizontal="center" vertical="center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2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0"/>
    <xf numFmtId="0" fontId="4" fillId="0" borderId="14">
      <alignment horizontal="center" vertical="center"/>
    </xf>
    <xf numFmtId="0" fontId="4" fillId="0" borderId="14">
      <alignment horizontal="center" vertical="center"/>
      <protection locked="0"/>
    </xf>
    <xf numFmtId="0" fontId="3" fillId="0" borderId="0">
      <alignment horizontal="right"/>
    </xf>
    <xf numFmtId="0" fontId="1" fillId="0" borderId="0"/>
    <xf numFmtId="0" fontId="1" fillId="0" borderId="14">
      <alignment horizontal="center" vertical="center" wrapText="1"/>
    </xf>
    <xf numFmtId="3" fontId="4" fillId="0" borderId="14">
      <alignment horizontal="center" vertical="center"/>
      <protection locked="0"/>
    </xf>
    <xf numFmtId="3" fontId="4" fillId="0" borderId="14">
      <alignment horizontal="center" vertical="center"/>
    </xf>
    <xf numFmtId="0" fontId="1" fillId="0" borderId="12">
      <alignment horizontal="center" vertical="center"/>
    </xf>
    <xf numFmtId="0" fontId="1" fillId="0" borderId="12">
      <alignment horizontal="center" vertical="center" wrapText="1"/>
    </xf>
    <xf numFmtId="3" fontId="4" fillId="0" borderId="14">
      <alignment horizontal="center" vertical="top"/>
      <protection locked="0"/>
    </xf>
    <xf numFmtId="0" fontId="1" fillId="0" borderId="14">
      <alignment horizontal="center" vertical="top"/>
    </xf>
    <xf numFmtId="0" fontId="3" fillId="0" borderId="0">
      <alignment horizontal="left" vertical="center" wrapText="1"/>
      <protection locked="0"/>
    </xf>
    <xf numFmtId="0" fontId="1" fillId="0" borderId="15">
      <alignment horizontal="center" vertical="center" wrapText="1"/>
      <protection locked="0"/>
    </xf>
    <xf numFmtId="0" fontId="1" fillId="0" borderId="0">
      <alignment vertical="center"/>
    </xf>
    <xf numFmtId="0" fontId="25" fillId="0" borderId="0">
      <alignment horizontal="center" vertical="center"/>
    </xf>
    <xf numFmtId="0" fontId="26" fillId="0" borderId="0">
      <alignment horizontal="center" vertical="center"/>
    </xf>
    <xf numFmtId="0" fontId="9" fillId="0" borderId="0">
      <alignment horizontal="right"/>
      <protection locked="0"/>
    </xf>
    <xf numFmtId="49" fontId="9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0" fillId="0" borderId="0">
      <alignment horizontal="center" vertical="center"/>
    </xf>
    <xf numFmtId="0" fontId="10" fillId="0" borderId="0">
      <alignment horizontal="center" vertical="center" wrapText="1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4" fillId="0" borderId="7">
      <alignment horizontal="center" vertical="center"/>
      <protection locked="0"/>
    </xf>
    <xf numFmtId="0" fontId="1" fillId="0" borderId="7">
      <alignment horizontal="center"/>
    </xf>
    <xf numFmtId="0" fontId="4" fillId="0" borderId="4">
      <alignment horizontal="center" vertical="center"/>
      <protection locked="0"/>
    </xf>
    <xf numFmtId="0" fontId="3" fillId="0" borderId="1">
      <alignment horizontal="left" vertical="center"/>
    </xf>
    <xf numFmtId="0" fontId="1" fillId="0" borderId="0"/>
    <xf numFmtId="0" fontId="1" fillId="0" borderId="5">
      <alignment horizontal="center" vertical="center" wrapText="1"/>
      <protection locked="0"/>
    </xf>
    <xf numFmtId="0" fontId="3" fillId="0" borderId="6">
      <alignment horizontal="left" vertical="center"/>
    </xf>
    <xf numFmtId="0" fontId="3" fillId="0" borderId="7">
      <alignment horizontal="left" vertical="center"/>
    </xf>
    <xf numFmtId="0" fontId="4" fillId="0" borderId="3">
      <alignment horizontal="center" vertical="center"/>
    </xf>
    <xf numFmtId="0" fontId="3" fillId="0" borderId="1">
      <alignment horizontal="left" vertical="center" wrapText="1"/>
    </xf>
    <xf numFmtId="0" fontId="1" fillId="0" borderId="0">
      <alignment vertical="center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1" fillId="0" borderId="0"/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17">
      <alignment horizontal="center" vertical="center" wrapText="1"/>
    </xf>
    <xf numFmtId="0" fontId="8" fillId="0" borderId="0">
      <alignment horizontal="center" vertical="center" wrapText="1"/>
    </xf>
    <xf numFmtId="0" fontId="7" fillId="0" borderId="0">
      <alignment vertical="top"/>
    </xf>
    <xf numFmtId="0" fontId="4" fillId="0" borderId="0">
      <protection locked="0"/>
    </xf>
    <xf numFmtId="0" fontId="4" fillId="0" borderId="5">
      <alignment horizontal="center" vertical="center"/>
      <protection locked="0"/>
    </xf>
    <xf numFmtId="0" fontId="4" fillId="0" borderId="0">
      <alignment horizontal="right" vertical="center"/>
      <protection locked="0"/>
    </xf>
    <xf numFmtId="0" fontId="4" fillId="0" borderId="0">
      <alignment horizontal="left" vertical="center" wrapText="1"/>
    </xf>
    <xf numFmtId="0" fontId="1" fillId="0" borderId="1">
      <alignment horizont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4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top"/>
    </xf>
    <xf numFmtId="0" fontId="4" fillId="0" borderId="17">
      <alignment horizontal="center" vertical="center"/>
    </xf>
    <xf numFmtId="0" fontId="4" fillId="0" borderId="15">
      <alignment horizontal="center" vertical="center" wrapText="1"/>
      <protection locked="0"/>
    </xf>
    <xf numFmtId="0" fontId="4" fillId="0" borderId="12">
      <alignment horizontal="center" vertical="center"/>
    </xf>
    <xf numFmtId="0" fontId="1" fillId="0" borderId="0">
      <alignment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>
      <alignment horizontal="center" wrapText="1"/>
    </xf>
    <xf numFmtId="0" fontId="18" fillId="0" borderId="5">
      <alignment horizontal="center" vertical="center" wrapText="1"/>
    </xf>
    <xf numFmtId="0" fontId="17" fillId="0" borderId="0">
      <alignment horizontal="center" vertical="center" wrapText="1"/>
    </xf>
    <xf numFmtId="0" fontId="18" fillId="0" borderId="1">
      <alignment horizontal="center" vertical="center" wrapText="1"/>
    </xf>
    <xf numFmtId="49" fontId="1" fillId="0" borderId="0"/>
    <xf numFmtId="0" fontId="1" fillId="0" borderId="5">
      <alignment horizontal="center" vertical="center"/>
    </xf>
    <xf numFmtId="49" fontId="1" fillId="0" borderId="0"/>
    <xf numFmtId="49" fontId="4" fillId="0" borderId="6">
      <alignment horizontal="center" vertical="center" wrapText="1"/>
    </xf>
    <xf numFmtId="0" fontId="31" fillId="0" borderId="6">
      <alignment horizontal="center" vertical="center"/>
    </xf>
    <xf numFmtId="49" fontId="4" fillId="0" borderId="7">
      <alignment horizontal="center" vertical="center" wrapText="1"/>
    </xf>
    <xf numFmtId="0" fontId="31" fillId="0" borderId="7">
      <alignment horizontal="center" vertical="center"/>
    </xf>
    <xf numFmtId="0" fontId="21" fillId="0" borderId="0">
      <alignment horizontal="center" vertical="center"/>
    </xf>
    <xf numFmtId="0" fontId="7" fillId="0" borderId="1">
      <alignment horizontal="center" vertical="center"/>
    </xf>
    <xf numFmtId="0" fontId="1" fillId="0" borderId="7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1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12">
      <alignment horizontal="center" vertical="center" wrapText="1"/>
    </xf>
    <xf numFmtId="0" fontId="4" fillId="0" borderId="13">
      <alignment horizontal="center" vertical="center" wrapText="1"/>
    </xf>
    <xf numFmtId="0" fontId="4" fillId="0" borderId="14">
      <alignment horizontal="center" vertical="center" wrapText="1"/>
    </xf>
    <xf numFmtId="0" fontId="3" fillId="0" borderId="14">
      <alignment horizontal="left" vertical="center" wrapText="1"/>
    </xf>
    <xf numFmtId="0" fontId="3" fillId="0" borderId="16">
      <alignment horizontal="left" vertical="center"/>
    </xf>
    <xf numFmtId="0" fontId="3" fillId="0" borderId="14">
      <alignment horizontal="left" vertical="center"/>
    </xf>
    <xf numFmtId="0" fontId="1" fillId="0" borderId="0">
      <protection locked="0"/>
    </xf>
    <xf numFmtId="0" fontId="4" fillId="0" borderId="12">
      <alignment horizontal="center" vertical="center" wrapText="1"/>
      <protection locked="0"/>
    </xf>
    <xf numFmtId="0" fontId="4" fillId="0" borderId="13">
      <alignment horizontal="center" vertical="center" wrapText="1"/>
      <protection locked="0"/>
    </xf>
    <xf numFmtId="0" fontId="4" fillId="0" borderId="14">
      <alignment horizontal="center" vertical="center" wrapText="1"/>
      <protection locked="0"/>
    </xf>
    <xf numFmtId="0" fontId="3" fillId="0" borderId="14">
      <alignment horizontal="right" vertical="center"/>
      <protection locked="0"/>
    </xf>
    <xf numFmtId="0" fontId="3" fillId="0" borderId="14">
      <alignment horizontal="right" vertical="center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6">
      <alignment horizontal="center" vertical="center" wrapText="1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6">
      <alignment horizontal="center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wrapText="1"/>
      <protection locked="0"/>
    </xf>
    <xf numFmtId="0" fontId="4" fillId="0" borderId="16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3" fillId="0" borderId="15">
      <alignment horizontal="center" vertical="center"/>
    </xf>
    <xf numFmtId="0" fontId="9" fillId="0" borderId="0">
      <alignment horizontal="right"/>
      <protection locked="0"/>
    </xf>
  </cellStyleXfs>
  <cellXfs count="304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95">
      <alignment horizontal="center" vertical="center"/>
    </xf>
    <xf numFmtId="0" fontId="1" fillId="0" borderId="1" xfId="90">
      <alignment horizontal="center" vertical="center"/>
      <protection locked="0"/>
    </xf>
    <xf numFmtId="49" fontId="5" fillId="0" borderId="1" xfId="56" applyFont="1">
      <alignment horizontal="left" vertical="center" wrapText="1"/>
    </xf>
    <xf numFmtId="0" fontId="0" fillId="0" borderId="1" xfId="0" applyBorder="1"/>
    <xf numFmtId="181" fontId="5" fillId="0" borderId="1" xfId="0" applyNumberFormat="1" applyFont="1" applyBorder="1" applyAlignment="1">
      <alignment horizontal="right" vertical="center"/>
    </xf>
    <xf numFmtId="49" fontId="1" fillId="0" borderId="0" xfId="76"/>
    <xf numFmtId="0" fontId="4" fillId="0" borderId="0" xfId="81"/>
    <xf numFmtId="0" fontId="4" fillId="0" borderId="2" xfId="84">
      <alignment horizontal="center" vertical="center"/>
    </xf>
    <xf numFmtId="0" fontId="4" fillId="0" borderId="4" xfId="79">
      <alignment horizontal="center" vertical="center" wrapText="1"/>
    </xf>
    <xf numFmtId="0" fontId="4" fillId="0" borderId="4" xfId="85">
      <alignment horizontal="center" vertical="center"/>
    </xf>
    <xf numFmtId="0" fontId="3" fillId="0" borderId="1" xfId="144">
      <alignment horizontal="left" vertical="center" wrapText="1"/>
    </xf>
    <xf numFmtId="0" fontId="1" fillId="0" borderId="0" xfId="87">
      <alignment horizontal="right" vertical="center"/>
      <protection locked="0"/>
    </xf>
    <xf numFmtId="0" fontId="4" fillId="0" borderId="5" xfId="83">
      <alignment horizontal="center" vertical="center"/>
    </xf>
    <xf numFmtId="0" fontId="3" fillId="0" borderId="0" xfId="178">
      <alignment horizontal="right" vertical="center"/>
    </xf>
    <xf numFmtId="0" fontId="4" fillId="0" borderId="1" xfId="182">
      <alignment horizontal="center" vertical="center" wrapText="1"/>
    </xf>
    <xf numFmtId="0" fontId="3" fillId="0" borderId="1" xfId="184">
      <alignment horizontal="center" vertical="center" wrapText="1"/>
      <protection locked="0"/>
    </xf>
    <xf numFmtId="0" fontId="3" fillId="0" borderId="7" xfId="175">
      <alignment vertical="center" wrapText="1"/>
      <protection locked="0"/>
    </xf>
    <xf numFmtId="0" fontId="4" fillId="0" borderId="1" xfId="146">
      <alignment horizontal="center" vertical="center"/>
      <protection locked="0"/>
    </xf>
    <xf numFmtId="0" fontId="4" fillId="0" borderId="1" xfId="147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154">
      <alignment horizontal="right" vertical="center"/>
    </xf>
    <xf numFmtId="0" fontId="7" fillId="0" borderId="0" xfId="158">
      <alignment vertical="top"/>
    </xf>
    <xf numFmtId="0" fontId="4" fillId="0" borderId="0" xfId="166">
      <alignment wrapText="1"/>
    </xf>
    <xf numFmtId="0" fontId="4" fillId="0" borderId="0" xfId="159">
      <protection locked="0"/>
    </xf>
    <xf numFmtId="0" fontId="4" fillId="0" borderId="1" xfId="156" applyBorder="1">
      <alignment horizontal="center" vertical="center" wrapText="1"/>
    </xf>
    <xf numFmtId="0" fontId="4" fillId="0" borderId="4" xfId="146" applyBorder="1" applyAlignment="1">
      <alignment horizontal="center" vertical="center" wrapText="1"/>
      <protection locked="0"/>
    </xf>
    <xf numFmtId="0" fontId="4" fillId="0" borderId="1" xfId="164">
      <alignment horizontal="center" vertical="center"/>
    </xf>
    <xf numFmtId="0" fontId="4" fillId="0" borderId="1" xfId="165">
      <alignment vertical="center" wrapText="1"/>
    </xf>
    <xf numFmtId="0" fontId="3" fillId="0" borderId="0" xfId="151">
      <alignment horizontal="right" vertical="center"/>
      <protection locked="0"/>
    </xf>
    <xf numFmtId="181" fontId="5" fillId="0" borderId="5" xfId="0" applyNumberFormat="1" applyFont="1" applyBorder="1" applyAlignment="1">
      <alignment horizontal="right" vertical="center"/>
    </xf>
    <xf numFmtId="0" fontId="0" fillId="0" borderId="10" xfId="0" applyBorder="1"/>
    <xf numFmtId="0" fontId="1" fillId="0" borderId="0" xfId="202">
      <alignment wrapText="1"/>
    </xf>
    <xf numFmtId="0" fontId="1" fillId="0" borderId="0" xfId="210">
      <protection locked="0"/>
    </xf>
    <xf numFmtId="0" fontId="4" fillId="0" borderId="14" xfId="206">
      <alignment horizontal="center" vertical="center" wrapText="1"/>
    </xf>
    <xf numFmtId="0" fontId="4" fillId="0" borderId="14" xfId="213">
      <alignment horizontal="center" vertical="center" wrapText="1"/>
      <protection locked="0"/>
    </xf>
    <xf numFmtId="0" fontId="3" fillId="0" borderId="14" xfId="207">
      <alignment horizontal="left" vertical="center" wrapText="1"/>
    </xf>
    <xf numFmtId="0" fontId="3" fillId="0" borderId="14" xfId="214">
      <alignment horizontal="right" vertical="center"/>
      <protection locked="0"/>
    </xf>
    <xf numFmtId="0" fontId="3" fillId="0" borderId="0" xfId="216">
      <alignment vertical="top" wrapText="1"/>
      <protection locked="0"/>
    </xf>
    <xf numFmtId="0" fontId="3" fillId="0" borderId="0" xfId="221">
      <alignment horizontal="right"/>
      <protection locked="0"/>
    </xf>
    <xf numFmtId="0" fontId="3" fillId="0" borderId="0" xfId="224">
      <alignment horizontal="right" vertical="center" wrapText="1"/>
      <protection locked="0"/>
    </xf>
    <xf numFmtId="0" fontId="3" fillId="0" borderId="0" xfId="227">
      <alignment horizontal="right" vertical="center" wrapText="1"/>
    </xf>
    <xf numFmtId="0" fontId="3" fillId="0" borderId="0" xfId="225">
      <alignment horizontal="right" wrapText="1"/>
      <protection locked="0"/>
    </xf>
    <xf numFmtId="0" fontId="4" fillId="0" borderId="14" xfId="98">
      <alignment horizontal="center" vertical="center"/>
    </xf>
    <xf numFmtId="0" fontId="4" fillId="0" borderId="14" xfId="99">
      <alignment horizontal="center" vertical="center"/>
      <protection locked="0"/>
    </xf>
    <xf numFmtId="0" fontId="3" fillId="0" borderId="14" xfId="215">
      <alignment horizontal="right" vertical="center"/>
    </xf>
    <xf numFmtId="0" fontId="3" fillId="0" borderId="0" xfId="0" applyFont="1" applyAlignment="1">
      <alignment horizontal="right"/>
    </xf>
    <xf numFmtId="0" fontId="9" fillId="0" borderId="0" xfId="114">
      <alignment horizontal="right"/>
      <protection locked="0"/>
    </xf>
    <xf numFmtId="49" fontId="9" fillId="0" borderId="0" xfId="115">
      <protection locked="0"/>
    </xf>
    <xf numFmtId="0" fontId="1" fillId="0" borderId="0" xfId="121">
      <alignment horizontal="right"/>
    </xf>
    <xf numFmtId="0" fontId="3" fillId="0" borderId="0" xfId="100">
      <alignment horizontal="right"/>
    </xf>
    <xf numFmtId="49" fontId="4" fillId="0" borderId="1" xfId="118">
      <alignment horizontal="center" vertical="center"/>
      <protection locked="0"/>
    </xf>
    <xf numFmtId="0" fontId="3" fillId="0" borderId="1" xfId="96">
      <alignment horizontal="left" vertical="center" wrapText="1"/>
      <protection locked="0"/>
    </xf>
    <xf numFmtId="0" fontId="1" fillId="0" borderId="0" xfId="0" applyFont="1" applyAlignment="1">
      <alignment horizontal="right"/>
    </xf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183">
      <alignment vertical="center" wrapText="1"/>
    </xf>
    <xf numFmtId="0" fontId="3" fillId="0" borderId="1" xfId="148">
      <alignment horizontal="center" vertical="center" wrapText="1"/>
    </xf>
    <xf numFmtId="0" fontId="3" fillId="0" borderId="1" xfId="150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right" vertical="center"/>
    </xf>
    <xf numFmtId="0" fontId="1" fillId="0" borderId="0" xfId="128">
      <alignment vertical="top"/>
      <protection locked="0"/>
    </xf>
    <xf numFmtId="49" fontId="1" fillId="0" borderId="0" xfId="131"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1" xfId="138">
      <alignment horizontal="left" vertical="center"/>
    </xf>
    <xf numFmtId="49" fontId="5" fillId="0" borderId="1" xfId="56" applyFont="1" applyAlignment="1">
      <alignment horizontal="left" vertical="center" wrapText="1" indent="1"/>
    </xf>
    <xf numFmtId="0" fontId="1" fillId="0" borderId="1" xfId="163">
      <alignment horizontal="center"/>
    </xf>
    <xf numFmtId="0" fontId="1" fillId="0" borderId="1" xfId="136" applyBorder="1">
      <alignment horizontal="center"/>
    </xf>
    <xf numFmtId="0" fontId="1" fillId="0" borderId="0" xfId="185">
      <alignment horizontal="center" wrapText="1"/>
    </xf>
    <xf numFmtId="0" fontId="3" fillId="0" borderId="0" xfId="228">
      <alignment horizontal="right" wrapText="1"/>
    </xf>
    <xf numFmtId="0" fontId="18" fillId="0" borderId="1" xfId="188">
      <alignment horizontal="center" vertical="center" wrapText="1"/>
    </xf>
    <xf numFmtId="0" fontId="18" fillId="0" borderId="1" xfId="186" applyBorder="1">
      <alignment horizontal="center" vertical="center" wrapText="1"/>
    </xf>
    <xf numFmtId="181" fontId="19" fillId="0" borderId="0" xfId="0" applyNumberFormat="1" applyFont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/>
    <xf numFmtId="0" fontId="22" fillId="0" borderId="1" xfId="0" applyFont="1" applyBorder="1" applyAlignment="1">
      <alignment horizontal="left" indent="1"/>
    </xf>
    <xf numFmtId="0" fontId="24" fillId="0" borderId="1" xfId="0" applyFont="1" applyBorder="1"/>
    <xf numFmtId="0" fontId="0" fillId="0" borderId="0" xfId="0" applyAlignment="1">
      <alignment horizontal="center" vertical="center"/>
    </xf>
    <xf numFmtId="0" fontId="22" fillId="0" borderId="1" xfId="146" applyFont="1">
      <alignment horizontal="center" vertical="center"/>
      <protection locked="0"/>
    </xf>
    <xf numFmtId="0" fontId="23" fillId="0" borderId="1" xfId="197" applyFo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0" xfId="170">
      <alignment vertical="top"/>
    </xf>
    <xf numFmtId="49" fontId="4" fillId="0" borderId="1" xfId="200">
      <alignment horizontal="center" vertical="center"/>
    </xf>
    <xf numFmtId="49" fontId="5" fillId="0" borderId="1" xfId="56" applyFont="1" applyAlignment="1">
      <alignment horizontal="left" vertical="center" wrapText="1" indent="2"/>
    </xf>
    <xf numFmtId="49" fontId="5" fillId="0" borderId="0" xfId="56" applyFont="1" applyBorder="1">
      <alignment horizontal="left" vertical="center" wrapText="1"/>
    </xf>
    <xf numFmtId="49" fontId="5" fillId="0" borderId="1" xfId="56" applyFont="1" applyAlignment="1">
      <alignment horizontal="center" vertical="center" wrapText="1"/>
    </xf>
    <xf numFmtId="0" fontId="4" fillId="0" borderId="1" xfId="98" applyBorder="1">
      <alignment horizontal="center" vertical="center"/>
    </xf>
    <xf numFmtId="0" fontId="4" fillId="0" borderId="1" xfId="99" applyBorder="1">
      <alignment horizontal="center" vertical="center"/>
      <protection locked="0"/>
    </xf>
    <xf numFmtId="3" fontId="4" fillId="0" borderId="1" xfId="103" applyBorder="1">
      <alignment horizontal="center" vertical="center"/>
      <protection locked="0"/>
    </xf>
    <xf numFmtId="3" fontId="4" fillId="0" borderId="1" xfId="104" applyBorder="1">
      <alignment horizontal="center" vertical="center"/>
    </xf>
    <xf numFmtId="0" fontId="4" fillId="0" borderId="1" xfId="213" applyBorder="1">
      <alignment horizontal="center" vertical="center" wrapText="1"/>
      <protection locked="0"/>
    </xf>
    <xf numFmtId="3" fontId="4" fillId="0" borderId="1" xfId="107" applyBorder="1">
      <alignment horizontal="center" vertical="top"/>
      <protection locked="0"/>
    </xf>
    <xf numFmtId="0" fontId="1" fillId="0" borderId="1" xfId="108" applyBorder="1">
      <alignment horizontal="center" vertical="top"/>
    </xf>
    <xf numFmtId="0" fontId="1" fillId="0" borderId="1" xfId="190" applyBorder="1">
      <alignment horizontal="center" vertical="center"/>
    </xf>
    <xf numFmtId="3" fontId="1" fillId="0" borderId="1" xfId="66" applyBorder="1">
      <alignment horizontal="center" vertical="center"/>
    </xf>
    <xf numFmtId="3" fontId="1" fillId="0" borderId="1" xfId="67">
      <alignment horizontal="center" vertical="center"/>
    </xf>
    <xf numFmtId="0" fontId="1" fillId="0" borderId="1" xfId="25" applyBorder="1">
      <alignment horizontal="center" vertical="center" wrapText="1"/>
      <protection locked="0"/>
    </xf>
    <xf numFmtId="3" fontId="1" fillId="0" borderId="1" xfId="31" applyBorder="1">
      <alignment horizontal="center" vertical="center"/>
    </xf>
    <xf numFmtId="3" fontId="1" fillId="0" borderId="1" xfId="33" applyBorder="1">
      <alignment horizontal="center" vertical="center"/>
    </xf>
    <xf numFmtId="0" fontId="26" fillId="0" borderId="0" xfId="113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100" quotePrefix="1">
      <alignment horizontal="right"/>
    </xf>
    <xf numFmtId="0" fontId="3" fillId="0" borderId="0" xfId="178" quotePrefix="1">
      <alignment horizontal="right" vertical="center"/>
    </xf>
    <xf numFmtId="0" fontId="3" fillId="0" borderId="0" xfId="0" quotePrefix="1" applyFont="1" applyAlignment="1">
      <alignment horizontal="right"/>
    </xf>
    <xf numFmtId="0" fontId="3" fillId="0" borderId="0" xfId="228" quotePrefix="1">
      <alignment horizontal="right" wrapText="1"/>
    </xf>
    <xf numFmtId="0" fontId="3" fillId="0" borderId="0" xfId="221" quotePrefix="1">
      <alignment horizontal="right"/>
      <protection locked="0"/>
    </xf>
    <xf numFmtId="0" fontId="3" fillId="0" borderId="0" xfId="0" quotePrefix="1" applyFont="1" applyAlignment="1">
      <alignment horizontal="right" wrapText="1"/>
    </xf>
    <xf numFmtId="0" fontId="1" fillId="0" borderId="0" xfId="0" quotePrefix="1" applyFont="1" applyAlignment="1" applyProtection="1">
      <alignment horizontal="right"/>
      <protection locked="0"/>
    </xf>
    <xf numFmtId="0" fontId="6" fillId="0" borderId="0" xfId="152">
      <alignment horizontal="center" vertical="center"/>
    </xf>
    <xf numFmtId="0" fontId="2" fillId="0" borderId="0" xfId="4">
      <alignment horizontal="center" vertical="top"/>
    </xf>
    <xf numFmtId="0" fontId="3" fillId="0" borderId="0" xfId="181">
      <alignment horizontal="left" vertical="center"/>
    </xf>
    <xf numFmtId="0" fontId="26" fillId="0" borderId="0" xfId="113">
      <alignment horizontal="center" vertical="center"/>
    </xf>
    <xf numFmtId="0" fontId="4" fillId="0" borderId="1" xfId="83" applyBorder="1">
      <alignment horizontal="center" vertical="center"/>
    </xf>
    <xf numFmtId="0" fontId="4" fillId="0" borderId="1" xfId="89" applyBorder="1">
      <alignment horizontal="center" vertical="center"/>
    </xf>
    <xf numFmtId="0" fontId="4" fillId="0" borderId="1" xfId="84" applyBorder="1">
      <alignment horizontal="center" vertical="center"/>
    </xf>
    <xf numFmtId="0" fontId="4" fillId="0" borderId="1" xfId="85" applyBorder="1">
      <alignment horizontal="center" vertical="center"/>
    </xf>
    <xf numFmtId="0" fontId="3" fillId="0" borderId="0" xfId="225">
      <alignment horizontal="right" wrapText="1"/>
      <protection locked="0"/>
    </xf>
    <xf numFmtId="0" fontId="1" fillId="0" borderId="0" xfId="87">
      <alignment horizontal="right" vertical="center"/>
      <protection locked="0"/>
    </xf>
    <xf numFmtId="0" fontId="6" fillId="0" borderId="0" xfId="64">
      <alignment horizontal="center" vertical="center"/>
      <protection locked="0"/>
    </xf>
    <xf numFmtId="0" fontId="2" fillId="0" borderId="0" xfId="82">
      <alignment horizontal="center" vertical="center"/>
    </xf>
    <xf numFmtId="0" fontId="2" fillId="0" borderId="0" xfId="149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81"/>
    <xf numFmtId="0" fontId="3" fillId="0" borderId="0" xfId="225" quotePrefix="1">
      <alignment horizontal="right" wrapText="1"/>
      <protection locked="0"/>
    </xf>
    <xf numFmtId="0" fontId="1" fillId="0" borderId="0" xfId="88">
      <alignment horizontal="right"/>
      <protection locked="0"/>
    </xf>
    <xf numFmtId="0" fontId="1" fillId="0" borderId="1" xfId="63" applyBorder="1">
      <alignment horizontal="center" vertical="center" wrapText="1"/>
      <protection locked="0"/>
    </xf>
    <xf numFmtId="0" fontId="1" fillId="0" borderId="1" xfId="65" applyBorder="1">
      <alignment horizontal="center" vertical="center" wrapText="1"/>
    </xf>
    <xf numFmtId="0" fontId="1" fillId="0" borderId="1" xfId="126" applyBorder="1">
      <alignment horizontal="center" vertical="center"/>
      <protection locked="0"/>
    </xf>
    <xf numFmtId="0" fontId="1" fillId="0" borderId="1" xfId="26" applyBorder="1">
      <alignment horizontal="center" vertical="center" wrapText="1"/>
    </xf>
    <xf numFmtId="0" fontId="1" fillId="0" borderId="1" xfId="43" applyBorder="1">
      <alignment horizontal="center" vertical="center" wrapText="1"/>
      <protection locked="0"/>
    </xf>
    <xf numFmtId="0" fontId="1" fillId="0" borderId="1" xfId="20" applyBorder="1">
      <alignment horizontal="center" vertical="center"/>
      <protection locked="0"/>
    </xf>
    <xf numFmtId="0" fontId="1" fillId="0" borderId="1" xfId="24" applyBorder="1">
      <alignment horizontal="center" vertical="center" wrapText="1"/>
    </xf>
    <xf numFmtId="0" fontId="1" fillId="0" borderId="1" xfId="102" applyBorder="1">
      <alignment horizontal="center" vertical="center" wrapText="1"/>
    </xf>
    <xf numFmtId="0" fontId="3" fillId="0" borderId="1" xfId="71" applyBorder="1">
      <alignment horizontal="center" vertical="center"/>
      <protection locked="0"/>
    </xf>
    <xf numFmtId="0" fontId="3" fillId="0" borderId="1" xfId="62" applyBorder="1">
      <alignment horizontal="right" vertical="center"/>
      <protection locked="0"/>
    </xf>
    <xf numFmtId="0" fontId="1" fillId="0" borderId="1" xfId="68" applyBorder="1">
      <alignment horizontal="center" vertical="center" wrapText="1"/>
      <protection locked="0"/>
    </xf>
    <xf numFmtId="0" fontId="1" fillId="0" borderId="1" xfId="69" applyBorder="1">
      <alignment horizontal="center" vertical="center" wrapText="1"/>
    </xf>
    <xf numFmtId="0" fontId="1" fillId="0" borderId="1" xfId="70" applyBorder="1">
      <alignment horizontal="center" vertical="center"/>
    </xf>
    <xf numFmtId="0" fontId="1" fillId="0" borderId="1" xfId="59" applyBorder="1">
      <alignment horizontal="center" vertical="center" wrapText="1"/>
      <protection locked="0"/>
    </xf>
    <xf numFmtId="0" fontId="1" fillId="0" borderId="1" xfId="60" applyBorder="1">
      <alignment horizontal="center" vertical="center" wrapText="1"/>
    </xf>
    <xf numFmtId="0" fontId="1" fillId="0" borderId="1" xfId="61" applyBorder="1">
      <alignment horizontal="center" vertical="center"/>
    </xf>
    <xf numFmtId="0" fontId="1" fillId="0" borderId="1" xfId="28" applyBorder="1">
      <alignment horizontal="center" vertical="center" wrapText="1"/>
      <protection locked="0"/>
    </xf>
    <xf numFmtId="0" fontId="1" fillId="0" borderId="1" xfId="29" applyBorder="1">
      <alignment horizontal="center" vertical="center"/>
      <protection locked="0"/>
    </xf>
    <xf numFmtId="0" fontId="1" fillId="0" borderId="1" xfId="30" applyBorder="1">
      <alignment horizontal="center" vertical="center"/>
      <protection locked="0"/>
    </xf>
    <xf numFmtId="0" fontId="1" fillId="0" borderId="1" xfId="106" applyBorder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109">
      <alignment horizontal="left" vertical="center" wrapText="1"/>
      <protection locked="0"/>
    </xf>
    <xf numFmtId="0" fontId="4" fillId="0" borderId="0" xfId="162">
      <alignment horizontal="left" vertical="center" wrapText="1"/>
    </xf>
    <xf numFmtId="0" fontId="4" fillId="0" borderId="0" xfId="166">
      <alignment wrapText="1"/>
    </xf>
    <xf numFmtId="0" fontId="4" fillId="0" borderId="0" xfId="0" applyFont="1"/>
    <xf numFmtId="0" fontId="4" fillId="0" borderId="1" xfId="86" applyBorder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77" applyBorder="1">
      <alignment horizontal="center" vertical="center" wrapText="1"/>
    </xf>
    <xf numFmtId="0" fontId="4" fillId="0" borderId="1" xfId="179" applyBorder="1">
      <alignment horizontal="center" vertical="center" wrapText="1"/>
    </xf>
    <xf numFmtId="0" fontId="1" fillId="0" borderId="1" xfId="110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77" applyBorder="1">
      <alignment horizontal="center" vertical="center" wrapText="1"/>
    </xf>
    <xf numFmtId="0" fontId="4" fillId="0" borderId="1" xfId="204" applyBorder="1">
      <alignment horizontal="center" vertical="center" wrapText="1"/>
    </xf>
    <xf numFmtId="0" fontId="4" fillId="0" borderId="1" xfId="98" applyBorder="1">
      <alignment horizontal="center" vertical="center"/>
    </xf>
    <xf numFmtId="0" fontId="4" fillId="0" borderId="1" xfId="173" applyBorder="1">
      <alignment horizontal="center" vertical="center"/>
    </xf>
    <xf numFmtId="0" fontId="1" fillId="0" borderId="1" xfId="105" applyBorder="1">
      <alignment horizontal="center" vertical="center"/>
    </xf>
    <xf numFmtId="0" fontId="4" fillId="0" borderId="1" xfId="211" applyBorder="1">
      <alignment horizontal="center" vertical="center" wrapText="1"/>
      <protection locked="0"/>
    </xf>
    <xf numFmtId="0" fontId="4" fillId="0" borderId="1" xfId="99" applyBorder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5" fillId="0" borderId="0" xfId="112">
      <alignment horizontal="center" vertical="center"/>
    </xf>
    <xf numFmtId="49" fontId="5" fillId="0" borderId="0" xfId="56" applyFont="1" applyBorder="1">
      <alignment horizontal="left" vertical="center" wrapText="1"/>
    </xf>
    <xf numFmtId="0" fontId="3" fillId="0" borderId="0" xfId="9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49" fontId="27" fillId="0" borderId="1" xfId="56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4" fillId="0" borderId="1" xfId="124" applyBorder="1">
      <alignment horizontal="center" vertical="center"/>
      <protection locked="0"/>
    </xf>
    <xf numFmtId="0" fontId="4" fillId="0" borderId="1" xfId="79" applyBorder="1">
      <alignment horizontal="center" vertical="center" wrapText="1"/>
    </xf>
    <xf numFmtId="49" fontId="5" fillId="0" borderId="1" xfId="56" applyFont="1" applyAlignment="1">
      <alignment horizontal="center" vertical="center" wrapText="1"/>
    </xf>
    <xf numFmtId="0" fontId="10" fillId="0" borderId="0" xfId="122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/>
    <xf numFmtId="49" fontId="4" fillId="0" borderId="1" xfId="199" applyBorder="1">
      <alignment horizontal="center" vertical="center" wrapText="1"/>
    </xf>
    <xf numFmtId="49" fontId="4" fillId="0" borderId="1" xfId="194" applyBorder="1">
      <alignment horizontal="center" vertical="center" wrapText="1"/>
    </xf>
    <xf numFmtId="0" fontId="4" fillId="0" borderId="1" xfId="160" applyBorder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198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0" fillId="0" borderId="0" xfId="196" applyFont="1">
      <alignment horizontal="center" vertical="center"/>
    </xf>
    <xf numFmtId="0" fontId="21" fillId="0" borderId="0" xfId="196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74">
      <alignment horizontal="left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192" applyFont="1" applyBorder="1">
      <alignment horizontal="center" vertical="center" wrapText="1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222" applyFont="1" applyBorder="1">
      <alignment horizontal="center" vertical="center"/>
      <protection locked="0"/>
    </xf>
    <xf numFmtId="0" fontId="22" fillId="0" borderId="1" xfId="135" applyFont="1" applyBorder="1">
      <alignment horizontal="center" vertical="center"/>
      <protection locked="0"/>
    </xf>
    <xf numFmtId="0" fontId="22" fillId="0" borderId="1" xfId="201" applyFont="1" applyBorder="1">
      <alignment horizontal="center" vertical="center"/>
    </xf>
    <xf numFmtId="0" fontId="22" fillId="0" borderId="1" xfId="193" applyFont="1" applyBorder="1">
      <alignment horizontal="center" vertical="center"/>
    </xf>
    <xf numFmtId="0" fontId="22" fillId="0" borderId="1" xfId="195" applyFont="1" applyBorder="1">
      <alignment horizontal="center" vertical="center"/>
    </xf>
    <xf numFmtId="181" fontId="24" fillId="0" borderId="1" xfId="0" applyNumberFormat="1" applyFont="1" applyBorder="1" applyAlignment="1">
      <alignment horizontal="center" vertical="center"/>
    </xf>
    <xf numFmtId="0" fontId="17" fillId="0" borderId="0" xfId="187">
      <alignment horizontal="center" vertical="center" wrapText="1"/>
    </xf>
    <xf numFmtId="0" fontId="1" fillId="0" borderId="0" xfId="185">
      <alignment horizontal="center" wrapText="1"/>
    </xf>
    <xf numFmtId="0" fontId="1" fillId="0" borderId="0" xfId="202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129">
      <alignment horizontal="left" vertical="center"/>
      <protection locked="0"/>
    </xf>
    <xf numFmtId="0" fontId="4" fillId="0" borderId="1" xfId="219" applyBorder="1">
      <alignment horizontal="center" vertical="center" wrapText="1"/>
      <protection locked="0"/>
    </xf>
    <xf numFmtId="0" fontId="4" fillId="0" borderId="1" xfId="134" applyBorder="1">
      <alignment horizontal="center" vertical="center" wrapText="1"/>
      <protection locked="0"/>
    </xf>
    <xf numFmtId="0" fontId="4" fillId="0" borderId="1" xfId="133" applyBorder="1">
      <alignment horizontal="center" vertical="center" wrapText="1"/>
      <protection locked="0"/>
    </xf>
    <xf numFmtId="0" fontId="1" fillId="0" borderId="1" xfId="140" applyBorder="1">
      <alignment horizontal="center" vertical="center" wrapText="1"/>
      <protection locked="0"/>
    </xf>
    <xf numFmtId="0" fontId="3" fillId="0" borderId="1" xfId="130" applyBorder="1">
      <alignment horizontal="left" vertical="center"/>
      <protection locked="0"/>
    </xf>
    <xf numFmtId="0" fontId="3" fillId="0" borderId="1" xfId="132" applyBorder="1">
      <alignment horizontal="left" vertical="center"/>
      <protection locked="0"/>
    </xf>
    <xf numFmtId="0" fontId="4" fillId="0" borderId="1" xfId="92" applyBorder="1">
      <alignment horizontal="center" vertical="center" wrapText="1"/>
      <protection locked="0"/>
    </xf>
    <xf numFmtId="0" fontId="4" fillId="0" borderId="1" xfId="93" applyBorder="1">
      <alignment horizontal="center" vertical="center" wrapText="1"/>
      <protection locked="0"/>
    </xf>
    <xf numFmtId="0" fontId="4" fillId="0" borderId="1" xfId="143" applyBorder="1">
      <alignment horizontal="center" vertical="center"/>
    </xf>
    <xf numFmtId="0" fontId="4" fillId="0" borderId="1" xfId="137" applyBorder="1">
      <alignment horizontal="center" vertical="center"/>
      <protection locked="0"/>
    </xf>
    <xf numFmtId="0" fontId="4" fillId="0" borderId="1" xfId="125" applyBorder="1">
      <alignment horizontal="center" vertical="center"/>
      <protection locked="0"/>
    </xf>
    <xf numFmtId="0" fontId="4" fillId="0" borderId="1" xfId="94" applyBorder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141" applyBorder="1">
      <alignment horizontal="left" vertical="center"/>
    </xf>
    <xf numFmtId="0" fontId="3" fillId="0" borderId="1" xfId="142" applyBorder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78" applyBorder="1">
      <alignment horizontal="center" vertical="center" wrapText="1"/>
    </xf>
    <xf numFmtId="0" fontId="4" fillId="0" borderId="1" xfId="171" applyBorder="1">
      <alignment horizontal="center" vertical="center"/>
    </xf>
    <xf numFmtId="0" fontId="4" fillId="0" borderId="1" xfId="172" applyBorder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49" fontId="5" fillId="0" borderId="1" xfId="56" applyFont="1">
      <alignment horizontal="left" vertical="center" wrapText="1"/>
    </xf>
    <xf numFmtId="0" fontId="10" fillId="0" borderId="0" xfId="123">
      <alignment horizontal="center" vertical="center" wrapText="1"/>
      <protection locked="0"/>
    </xf>
    <xf numFmtId="0" fontId="10" fillId="0" borderId="0" xfId="119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9" fillId="0" borderId="0" xfId="114">
      <alignment horizontal="right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120" applyBorder="1">
      <alignment horizontal="center" vertical="center"/>
      <protection locked="0"/>
    </xf>
    <xf numFmtId="49" fontId="4" fillId="0" borderId="1" xfId="116" applyBorder="1">
      <alignment horizontal="center" vertical="center" wrapText="1"/>
      <protection locked="0"/>
    </xf>
    <xf numFmtId="49" fontId="4" fillId="0" borderId="1" xfId="117" applyBorder="1">
      <alignment horizontal="center" vertical="center" wrapText="1"/>
      <protection locked="0"/>
    </xf>
    <xf numFmtId="0" fontId="4" fillId="0" borderId="5" xfId="83">
      <alignment horizontal="center" vertical="center"/>
    </xf>
    <xf numFmtId="0" fontId="4" fillId="0" borderId="6" xfId="86">
      <alignment horizontal="center" vertical="center"/>
    </xf>
    <xf numFmtId="0" fontId="4" fillId="0" borderId="7" xfId="89">
      <alignment horizontal="center" vertical="center"/>
    </xf>
    <xf numFmtId="0" fontId="1" fillId="0" borderId="6" xfId="126">
      <alignment horizontal="center" vertical="center"/>
      <protection locked="0"/>
    </xf>
    <xf numFmtId="0" fontId="1" fillId="0" borderId="7" xfId="120">
      <alignment horizontal="center" vertical="center"/>
      <protection locked="0"/>
    </xf>
    <xf numFmtId="0" fontId="4" fillId="0" borderId="2" xfId="124">
      <alignment horizontal="center" vertical="center"/>
      <protection locked="0"/>
    </xf>
    <xf numFmtId="0" fontId="4" fillId="0" borderId="3" xfId="125">
      <alignment horizontal="center" vertical="center"/>
      <protection locked="0"/>
    </xf>
    <xf numFmtId="49" fontId="4" fillId="0" borderId="2" xfId="116">
      <alignment horizontal="center" vertical="center" wrapText="1"/>
      <protection locked="0"/>
    </xf>
    <xf numFmtId="49" fontId="4" fillId="0" borderId="3" xfId="117">
      <alignment horizontal="center" vertical="center" wrapText="1"/>
      <protection locked="0"/>
    </xf>
    <xf numFmtId="0" fontId="6" fillId="0" borderId="0" xfId="180">
      <alignment horizontal="center" vertical="center" wrapText="1"/>
    </xf>
    <xf numFmtId="0" fontId="4" fillId="0" borderId="6" xfId="177">
      <alignment horizontal="center" vertical="center" wrapText="1"/>
    </xf>
    <xf numFmtId="0" fontId="4" fillId="0" borderId="6" xfId="219">
      <alignment horizontal="center" vertical="center" wrapText="1"/>
      <protection locked="0"/>
    </xf>
    <xf numFmtId="0" fontId="4" fillId="0" borderId="6" xfId="222">
      <alignment horizontal="center" vertical="center"/>
      <protection locked="0"/>
    </xf>
    <xf numFmtId="0" fontId="4" fillId="0" borderId="7" xfId="179">
      <alignment horizontal="center" vertical="center" wrapText="1"/>
    </xf>
    <xf numFmtId="0" fontId="4" fillId="0" borderId="16" xfId="220">
      <alignment horizontal="center" vertical="center" wrapText="1"/>
    </xf>
    <xf numFmtId="0" fontId="4" fillId="0" borderId="16" xfId="223">
      <alignment horizontal="center" vertical="center"/>
      <protection locked="0"/>
    </xf>
    <xf numFmtId="0" fontId="4" fillId="0" borderId="16" xfId="226">
      <alignment horizontal="center" vertical="center" wrapText="1"/>
      <protection locked="0"/>
    </xf>
    <xf numFmtId="0" fontId="4" fillId="0" borderId="14" xfId="206">
      <alignment horizontal="center" vertical="center" wrapText="1"/>
    </xf>
    <xf numFmtId="0" fontId="3" fillId="0" borderId="15" xfId="229">
      <alignment horizontal="center" vertical="center"/>
    </xf>
    <xf numFmtId="0" fontId="3" fillId="0" borderId="16" xfId="208">
      <alignment horizontal="left" vertical="center"/>
    </xf>
    <xf numFmtId="0" fontId="3" fillId="0" borderId="14" xfId="215">
      <alignment horizontal="right" vertical="center"/>
    </xf>
    <xf numFmtId="0" fontId="4" fillId="0" borderId="2" xfId="77">
      <alignment horizontal="center" vertical="center" wrapText="1"/>
    </xf>
    <xf numFmtId="0" fontId="4" fillId="0" borderId="3" xfId="78">
      <alignment horizontal="center" vertical="center" wrapText="1"/>
    </xf>
    <xf numFmtId="0" fontId="4" fillId="0" borderId="4" xfId="79">
      <alignment horizontal="center" vertical="center" wrapText="1"/>
    </xf>
    <xf numFmtId="0" fontId="4" fillId="0" borderId="12" xfId="204">
      <alignment horizontal="center" vertical="center" wrapText="1"/>
    </xf>
    <xf numFmtId="0" fontId="4" fillId="0" borderId="13" xfId="205">
      <alignment horizontal="center" vertical="center" wrapText="1"/>
    </xf>
    <xf numFmtId="0" fontId="4" fillId="0" borderId="13" xfId="212">
      <alignment horizontal="center" vertical="center" wrapText="1"/>
      <protection locked="0"/>
    </xf>
    <xf numFmtId="0" fontId="4" fillId="0" borderId="14" xfId="213">
      <alignment horizontal="center" vertical="center" wrapText="1"/>
      <protection locked="0"/>
    </xf>
    <xf numFmtId="0" fontId="2" fillId="0" borderId="0" xfId="203">
      <alignment horizontal="center" vertical="center" wrapText="1"/>
    </xf>
    <xf numFmtId="0" fontId="2" fillId="0" borderId="0" xfId="218">
      <alignment horizontal="center" vertical="center" wrapText="1"/>
      <protection locked="0"/>
    </xf>
    <xf numFmtId="0" fontId="3" fillId="0" borderId="0" xfId="217">
      <alignment horizontal="left" vertical="center" wrapText="1"/>
    </xf>
    <xf numFmtId="0" fontId="3" fillId="0" borderId="14" xfId="209">
      <alignment horizontal="left" vertical="center"/>
    </xf>
    <xf numFmtId="0" fontId="4" fillId="0" borderId="12" xfId="211">
      <alignment horizontal="center" vertical="center" wrapText="1"/>
      <protection locked="0"/>
    </xf>
    <xf numFmtId="0" fontId="8" fillId="0" borderId="0" xfId="157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155">
      <alignment horizontal="right" wrapText="1"/>
    </xf>
    <xf numFmtId="0" fontId="4" fillId="0" borderId="0" xfId="159">
      <protection locked="0"/>
    </xf>
    <xf numFmtId="0" fontId="4" fillId="0" borderId="0" xfId="161">
      <alignment horizontal="right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176">
      <alignment horizontal="center" vertical="center" wrapText="1"/>
    </xf>
    <xf numFmtId="0" fontId="1" fillId="0" borderId="5" xfId="140">
      <alignment horizontal="center" vertical="center" wrapText="1"/>
      <protection locked="0"/>
    </xf>
    <xf numFmtId="0" fontId="3" fillId="0" borderId="6" xfId="141">
      <alignment horizontal="left" vertical="center"/>
    </xf>
    <xf numFmtId="0" fontId="3" fillId="0" borderId="7" xfId="142">
      <alignment horizontal="left" vertical="center"/>
    </xf>
    <xf numFmtId="0" fontId="4" fillId="0" borderId="2" xfId="92">
      <alignment horizontal="center" vertical="center" wrapText="1"/>
      <protection locked="0"/>
    </xf>
    <xf numFmtId="0" fontId="4" fillId="0" borderId="3" xfId="93">
      <alignment horizontal="center" vertical="center" wrapText="1"/>
      <protection locked="0"/>
    </xf>
    <xf numFmtId="0" fontId="4" fillId="0" borderId="4" xfId="94">
      <alignment horizontal="center" vertical="center" wrapText="1"/>
      <protection locked="0"/>
    </xf>
    <xf numFmtId="0" fontId="4" fillId="0" borderId="2" xfId="84">
      <alignment horizontal="center" vertical="center"/>
    </xf>
    <xf numFmtId="0" fontId="4" fillId="0" borderId="3" xfId="143">
      <alignment horizontal="center" vertical="center"/>
    </xf>
    <xf numFmtId="0" fontId="4" fillId="0" borderId="4" xfId="85">
      <alignment horizontal="center" vertical="center"/>
    </xf>
    <xf numFmtId="0" fontId="3" fillId="0" borderId="1" xfId="73" applyBorder="1">
      <alignment horizontal="center" vertical="center" wrapText="1"/>
      <protection locked="0"/>
    </xf>
    <xf numFmtId="0" fontId="3" fillId="0" borderId="1" xfId="75" applyBorder="1">
      <alignment horizontal="left" vertical="center" wrapText="1"/>
      <protection locked="0"/>
    </xf>
    <xf numFmtId="0" fontId="3" fillId="0" borderId="1" xfId="80" applyBorder="1">
      <alignment horizontal="left" vertical="center" wrapText="1"/>
      <protection locked="0"/>
    </xf>
    <xf numFmtId="0" fontId="5" fillId="0" borderId="1" xfId="56" applyNumberFormat="1" applyFont="1" applyAlignment="1">
      <alignment horizontal="center" vertical="center" wrapText="1"/>
    </xf>
  </cellXfs>
  <cellStyles count="231">
    <cellStyle name="__b-1-0" xfId="1" xr:uid="{00000000-0005-0000-0000-000031000000}"/>
    <cellStyle name="__b-10-0" xfId="2" xr:uid="{00000000-0005-0000-0000-000032000000}"/>
    <cellStyle name="__b-11-0" xfId="3" xr:uid="{00000000-0005-0000-0000-000033000000}"/>
    <cellStyle name="__b-12-0" xfId="4" xr:uid="{00000000-0005-0000-0000-000034000000}"/>
    <cellStyle name="__b-13-0" xfId="5" xr:uid="{00000000-0005-0000-0000-000035000000}"/>
    <cellStyle name="__b-14-0" xfId="6" xr:uid="{00000000-0005-0000-0000-000036000000}"/>
    <cellStyle name="__b-15-0" xfId="7" xr:uid="{00000000-0005-0000-0000-000037000000}"/>
    <cellStyle name="__b-16-0" xfId="8" xr:uid="{00000000-0005-0000-0000-000038000000}"/>
    <cellStyle name="__b-17-0" xfId="9" xr:uid="{00000000-0005-0000-0000-000039000000}"/>
    <cellStyle name="__b-18-0" xfId="10" xr:uid="{00000000-0005-0000-0000-00003A000000}"/>
    <cellStyle name="__b-19-0" xfId="11" xr:uid="{00000000-0005-0000-0000-00003B000000}"/>
    <cellStyle name="__b-2-0" xfId="12" xr:uid="{00000000-0005-0000-0000-00003C000000}"/>
    <cellStyle name="__b-20-0" xfId="13" xr:uid="{00000000-0005-0000-0000-00003D000000}"/>
    <cellStyle name="__b-21-0" xfId="14" xr:uid="{00000000-0005-0000-0000-00003E000000}"/>
    <cellStyle name="__b-22-0" xfId="15" xr:uid="{00000000-0005-0000-0000-00003F000000}"/>
    <cellStyle name="__b-23-0" xfId="16" xr:uid="{00000000-0005-0000-0000-000040000000}"/>
    <cellStyle name="__b-24-0" xfId="17" xr:uid="{00000000-0005-0000-0000-000041000000}"/>
    <cellStyle name="__b-25-0" xfId="18" xr:uid="{00000000-0005-0000-0000-000042000000}"/>
    <cellStyle name="__b-26-0" xfId="19" xr:uid="{00000000-0005-0000-0000-000043000000}"/>
    <cellStyle name="__b-27-0" xfId="20" xr:uid="{00000000-0005-0000-0000-000044000000}"/>
    <cellStyle name="__b-28-0" xfId="21" xr:uid="{00000000-0005-0000-0000-000045000000}"/>
    <cellStyle name="__b-29-0" xfId="22" xr:uid="{00000000-0005-0000-0000-000046000000}"/>
    <cellStyle name="__b-3-0" xfId="23" xr:uid="{00000000-0005-0000-0000-000047000000}"/>
    <cellStyle name="__b-30-0" xfId="24" xr:uid="{00000000-0005-0000-0000-000048000000}"/>
    <cellStyle name="__b-31-0" xfId="25" xr:uid="{00000000-0005-0000-0000-000049000000}"/>
    <cellStyle name="__b-32-0" xfId="26" xr:uid="{00000000-0005-0000-0000-00004A000000}"/>
    <cellStyle name="__b-33-0" xfId="27" xr:uid="{00000000-0005-0000-0000-00004B000000}"/>
    <cellStyle name="__b-34-0" xfId="28" xr:uid="{00000000-0005-0000-0000-00004C000000}"/>
    <cellStyle name="__b-35-0" xfId="29" xr:uid="{00000000-0005-0000-0000-00004D000000}"/>
    <cellStyle name="__b-36-0" xfId="30" xr:uid="{00000000-0005-0000-0000-00004E000000}"/>
    <cellStyle name="__b-37-0" xfId="31" xr:uid="{00000000-0005-0000-0000-00004F000000}"/>
    <cellStyle name="__b-38-0" xfId="32" xr:uid="{00000000-0005-0000-0000-000050000000}"/>
    <cellStyle name="__b-39-0" xfId="33" xr:uid="{00000000-0005-0000-0000-000051000000}"/>
    <cellStyle name="__b-4-0" xfId="34" xr:uid="{00000000-0005-0000-0000-000052000000}"/>
    <cellStyle name="__b-40-0" xfId="35" xr:uid="{00000000-0005-0000-0000-000053000000}"/>
    <cellStyle name="__b-41-0" xfId="36" xr:uid="{00000000-0005-0000-0000-000054000000}"/>
    <cellStyle name="__b-42-0" xfId="37" xr:uid="{00000000-0005-0000-0000-000055000000}"/>
    <cellStyle name="__b-43-0" xfId="38" xr:uid="{00000000-0005-0000-0000-000056000000}"/>
    <cellStyle name="__b-44-0" xfId="39" xr:uid="{00000000-0005-0000-0000-000057000000}"/>
    <cellStyle name="__b-45-0" xfId="40" xr:uid="{00000000-0005-0000-0000-000058000000}"/>
    <cellStyle name="__b-46-0" xfId="41" xr:uid="{00000000-0005-0000-0000-000059000000}"/>
    <cellStyle name="__b-47-0" xfId="42" xr:uid="{00000000-0005-0000-0000-00005A000000}"/>
    <cellStyle name="__b-48-0" xfId="43" xr:uid="{00000000-0005-0000-0000-00005B000000}"/>
    <cellStyle name="__b-49-0" xfId="44" xr:uid="{00000000-0005-0000-0000-00005C000000}"/>
    <cellStyle name="__b-5-0" xfId="45" xr:uid="{00000000-0005-0000-0000-00005D000000}"/>
    <cellStyle name="__b-6-0" xfId="46" xr:uid="{00000000-0005-0000-0000-00005E000000}"/>
    <cellStyle name="__b-7-0" xfId="47" xr:uid="{00000000-0005-0000-0000-00005F000000}"/>
    <cellStyle name="__b-8-0" xfId="48" xr:uid="{00000000-0005-0000-0000-000060000000}"/>
    <cellStyle name="__b-9-0" xfId="49" xr:uid="{00000000-0005-0000-0000-000061000000}"/>
    <cellStyle name="DateStyle" xfId="50" xr:uid="{00000000-0005-0000-0000-000062000000}"/>
    <cellStyle name="DateTimeStyle" xfId="51" xr:uid="{00000000-0005-0000-0000-000063000000}"/>
    <cellStyle name="IntegralNumberStyle" xfId="52" xr:uid="{00000000-0005-0000-0000-000064000000}"/>
    <cellStyle name="MoneyStyle" xfId="53" xr:uid="{00000000-0005-0000-0000-000065000000}"/>
    <cellStyle name="NumberStyle" xfId="54" xr:uid="{00000000-0005-0000-0000-000066000000}"/>
    <cellStyle name="PercentStyle" xfId="55" xr:uid="{00000000-0005-0000-0000-000067000000}"/>
    <cellStyle name="TextStyle" xfId="56" xr:uid="{00000000-0005-0000-0000-000068000000}"/>
    <cellStyle name="TimeStyle" xfId="57" xr:uid="{00000000-0005-0000-0000-000069000000}"/>
    <cellStyle name="部门收入预算表01-2 __b-1-0" xfId="58" xr:uid="{00000000-0005-0000-0000-00006A000000}"/>
    <cellStyle name="部门收入预算表01-2 __b-12-0" xfId="59" xr:uid="{00000000-0005-0000-0000-00006B000000}"/>
    <cellStyle name="部门收入预算表01-2 __b-13-0" xfId="60" xr:uid="{00000000-0005-0000-0000-00006C000000}"/>
    <cellStyle name="部门收入预算表01-2 __b-14-0" xfId="61" xr:uid="{00000000-0005-0000-0000-00006D000000}"/>
    <cellStyle name="部门收入预算表01-2 __b-16-0" xfId="62" xr:uid="{00000000-0005-0000-0000-00006E000000}"/>
    <cellStyle name="部门收入预算表01-2 __b-19-0" xfId="63" xr:uid="{00000000-0005-0000-0000-00006F000000}"/>
    <cellStyle name="部门收入预算表01-2 __b-2-0" xfId="64" xr:uid="{00000000-0005-0000-0000-000070000000}"/>
    <cellStyle name="部门收入预算表01-2 __b-20-0" xfId="65" xr:uid="{00000000-0005-0000-0000-000071000000}"/>
    <cellStyle name="部门收入预算表01-2 __b-21-0" xfId="66" xr:uid="{00000000-0005-0000-0000-000072000000}"/>
    <cellStyle name="部门收入预算表01-2 __b-22-0" xfId="67" xr:uid="{00000000-0005-0000-0000-000073000000}"/>
    <cellStyle name="部门收入预算表01-2 __b-4-0" xfId="68" xr:uid="{00000000-0005-0000-0000-000074000000}"/>
    <cellStyle name="部门收入预算表01-2 __b-5-0" xfId="69" xr:uid="{00000000-0005-0000-0000-000075000000}"/>
    <cellStyle name="部门收入预算表01-2 __b-6-0" xfId="70" xr:uid="{00000000-0005-0000-0000-000076000000}"/>
    <cellStyle name="部门收入预算表01-2 __b-9-0" xfId="71" xr:uid="{00000000-0005-0000-0000-000077000000}"/>
    <cellStyle name="部门项目中期规划预算表13 __b-1-0" xfId="72" xr:uid="{00000000-0005-0000-0000-000078000000}"/>
    <cellStyle name="部门项目中期规划预算表13 __b-10-0" xfId="73" xr:uid="{00000000-0005-0000-0000-000079000000}"/>
    <cellStyle name="部门项目中期规划预算表13 __b-11-0" xfId="74" xr:uid="{00000000-0005-0000-0000-00007A000000}"/>
    <cellStyle name="部门项目中期规划预算表13 __b-13-0" xfId="75" xr:uid="{00000000-0005-0000-0000-00007B000000}"/>
    <cellStyle name="部门项目中期规划预算表13 __b-14-0" xfId="76" xr:uid="{00000000-0005-0000-0000-00007C000000}"/>
    <cellStyle name="部门项目中期规划预算表13 __b-15-0" xfId="77" xr:uid="{00000000-0005-0000-0000-00007D000000}"/>
    <cellStyle name="部门项目中期规划预算表13 __b-16-0" xfId="78" xr:uid="{00000000-0005-0000-0000-00007E000000}"/>
    <cellStyle name="部门项目中期规划预算表13 __b-17-0" xfId="79" xr:uid="{00000000-0005-0000-0000-00007F000000}"/>
    <cellStyle name="部门项目中期规划预算表13 __b-18-0" xfId="80" xr:uid="{00000000-0005-0000-0000-000080000000}"/>
    <cellStyle name="部门项目中期规划预算表13 __b-19-0" xfId="81" xr:uid="{00000000-0005-0000-0000-000081000000}"/>
    <cellStyle name="部门项目中期规划预算表13 __b-2-0" xfId="82" xr:uid="{00000000-0005-0000-0000-000082000000}"/>
    <cellStyle name="部门项目中期规划预算表13 __b-20-0" xfId="83" xr:uid="{00000000-0005-0000-0000-000083000000}"/>
    <cellStyle name="部门项目中期规划预算表13 __b-21-0" xfId="84" xr:uid="{00000000-0005-0000-0000-000084000000}"/>
    <cellStyle name="部门项目中期规划预算表13 __b-22-0" xfId="85" xr:uid="{00000000-0005-0000-0000-000085000000}"/>
    <cellStyle name="部门项目中期规划预算表13 __b-24-0" xfId="86" xr:uid="{00000000-0005-0000-0000-000086000000}"/>
    <cellStyle name="部门项目中期规划预算表13 __b-25-0" xfId="87" xr:uid="{00000000-0005-0000-0000-000087000000}"/>
    <cellStyle name="部门项目中期规划预算表13 __b-26-0" xfId="88" xr:uid="{00000000-0005-0000-0000-000088000000}"/>
    <cellStyle name="部门项目中期规划预算表13 __b-27-0" xfId="89" xr:uid="{00000000-0005-0000-0000-000089000000}"/>
    <cellStyle name="部门项目中期规划预算表13 __b-28-0" xfId="90" xr:uid="{00000000-0005-0000-0000-00008A000000}"/>
    <cellStyle name="部门项目中期规划预算表13 __b-3-0" xfId="91" xr:uid="{00000000-0005-0000-0000-00008B000000}"/>
    <cellStyle name="部门项目中期规划预算表13 __b-4-0" xfId="92" xr:uid="{00000000-0005-0000-0000-00008C000000}"/>
    <cellStyle name="部门项目中期规划预算表13 __b-5-0" xfId="93" xr:uid="{00000000-0005-0000-0000-00008D000000}"/>
    <cellStyle name="部门项目中期规划预算表13 __b-6-0" xfId="94" xr:uid="{00000000-0005-0000-0000-00008E000000}"/>
    <cellStyle name="部门项目中期规划预算表13 __b-7-0" xfId="95" xr:uid="{00000000-0005-0000-0000-00008F000000}"/>
    <cellStyle name="部门项目中期规划预算表13 __b-8-0" xfId="96" xr:uid="{00000000-0005-0000-0000-000090000000}"/>
    <cellStyle name="部门政府采购预算表08 __b-1-0" xfId="97" xr:uid="{00000000-0005-0000-0000-000091000000}"/>
    <cellStyle name="部门政府采购预算表08 __b-15-0" xfId="98" xr:uid="{00000000-0005-0000-0000-000092000000}"/>
    <cellStyle name="部门政府采购预算表08 __b-21-0" xfId="99" xr:uid="{00000000-0005-0000-0000-000093000000}"/>
    <cellStyle name="部门政府采购预算表08 __b-36-0" xfId="100" xr:uid="{00000000-0005-0000-0000-000094000000}"/>
    <cellStyle name="部门支出预算表01-03 __b-1-0" xfId="101" xr:uid="{00000000-0005-0000-0000-000095000000}"/>
    <cellStyle name="部门支出预算表01-03 __b-12-0" xfId="102" xr:uid="{00000000-0005-0000-0000-000096000000}"/>
    <cellStyle name="部门支出预算表01-03 __b-19-0" xfId="103" xr:uid="{00000000-0005-0000-0000-000097000000}"/>
    <cellStyle name="部门支出预算表01-03 __b-20-0" xfId="104" xr:uid="{00000000-0005-0000-0000-000098000000}"/>
    <cellStyle name="部门支出预算表01-03 __b-23-0" xfId="105" xr:uid="{00000000-0005-0000-0000-000099000000}"/>
    <cellStyle name="部门支出预算表01-03 __b-24-0" xfId="106" xr:uid="{00000000-0005-0000-0000-00009A000000}"/>
    <cellStyle name="部门支出预算表01-03 __b-28-0" xfId="107" xr:uid="{00000000-0005-0000-0000-00009B000000}"/>
    <cellStyle name="部门支出预算表01-03 __b-29-0" xfId="108" xr:uid="{00000000-0005-0000-0000-00009C000000}"/>
    <cellStyle name="部门支出预算表01-03 __b-3-0" xfId="109" xr:uid="{00000000-0005-0000-0000-00009D000000}"/>
    <cellStyle name="部门支出预算表01-03 __b-7-0" xfId="110" xr:uid="{00000000-0005-0000-0000-00009E000000}"/>
    <cellStyle name="财政拨款收支预算总表02-1 __b-1-0" xfId="111" xr:uid="{00000000-0005-0000-0000-00009F000000}"/>
    <cellStyle name="财政拨款收支预算总表02-1 __b-12-0" xfId="112" xr:uid="{00000000-0005-0000-0000-0000A0000000}"/>
    <cellStyle name="财政拨款收支预算总表02-1 __b-13-0" xfId="113" xr:uid="{00000000-0005-0000-0000-0000A1000000}"/>
    <cellStyle name="常规" xfId="0" builtinId="0"/>
    <cellStyle name="国有资本经营预算支出表07 __b-1-0" xfId="114" xr:uid="{00000000-0005-0000-0000-0000A2000000}"/>
    <cellStyle name="国有资本经营预算支出表07 __b-10-0" xfId="115" xr:uid="{00000000-0005-0000-0000-0000A3000000}"/>
    <cellStyle name="国有资本经营预算支出表07 __b-11-0" xfId="116" xr:uid="{00000000-0005-0000-0000-0000A4000000}"/>
    <cellStyle name="国有资本经营预算支出表07 __b-12-0" xfId="117" xr:uid="{00000000-0005-0000-0000-0000A5000000}"/>
    <cellStyle name="国有资本经营预算支出表07 __b-13-0" xfId="118" xr:uid="{00000000-0005-0000-0000-0000A6000000}"/>
    <cellStyle name="国有资本经营预算支出表07 __b-15-0" xfId="119" xr:uid="{00000000-0005-0000-0000-0000A7000000}"/>
    <cellStyle name="国有资本经营预算支出表07 __b-16-0" xfId="120" xr:uid="{00000000-0005-0000-0000-0000A8000000}"/>
    <cellStyle name="国有资本经营预算支出表07 __b-17-0" xfId="121" xr:uid="{00000000-0005-0000-0000-0000A9000000}"/>
    <cellStyle name="国有资本经营预算支出表07 __b-18-0" xfId="122" xr:uid="{00000000-0005-0000-0000-0000AA000000}"/>
    <cellStyle name="国有资本经营预算支出表07 __b-2-0" xfId="123" xr:uid="{00000000-0005-0000-0000-0000AB000000}"/>
    <cellStyle name="国有资本经营预算支出表07 __b-4-0" xfId="124" xr:uid="{00000000-0005-0000-0000-0000AC000000}"/>
    <cellStyle name="国有资本经营预算支出表07 __b-5-0" xfId="125" xr:uid="{00000000-0005-0000-0000-0000AD000000}"/>
    <cellStyle name="国有资本经营预算支出表07 __b-8-0" xfId="126" xr:uid="{00000000-0005-0000-0000-0000AE000000}"/>
    <cellStyle name="基本支出预算表（人员类.运转类公用经费项目）04 __b-1-0" xfId="127" xr:uid="{00000000-0005-0000-0000-0000AF000000}"/>
    <cellStyle name="基本支出预算表（人员类.运转类公用经费项目）04 __b-12-0" xfId="128" xr:uid="{00000000-0005-0000-0000-0000B0000000}"/>
    <cellStyle name="基本支出预算表（人员类.运转类公用经费项目）04 __b-13-0" xfId="129" xr:uid="{00000000-0005-0000-0000-0000B1000000}"/>
    <cellStyle name="基本支出预算表（人员类.运转类公用经费项目）04 __b-15-0" xfId="130" xr:uid="{00000000-0005-0000-0000-0000B2000000}"/>
    <cellStyle name="基本支出预算表（人员类.运转类公用经费项目）04 __b-16-0" xfId="131" xr:uid="{00000000-0005-0000-0000-0000B3000000}"/>
    <cellStyle name="基本支出预算表（人员类.运转类公用经费项目）04 __b-17-0" xfId="132" xr:uid="{00000000-0005-0000-0000-0000B4000000}"/>
    <cellStyle name="基本支出预算表（人员类.运转类公用经费项目）04 __b-24-0" xfId="133" xr:uid="{00000000-0005-0000-0000-0000B5000000}"/>
    <cellStyle name="基本支出预算表（人员类.运转类公用经费项目）04 __b-29-0" xfId="134" xr:uid="{00000000-0005-0000-0000-0000B6000000}"/>
    <cellStyle name="基本支出预算表（人员类.运转类公用经费项目）04 __b-33-0" xfId="135" xr:uid="{00000000-0005-0000-0000-0000B7000000}"/>
    <cellStyle name="基本支出预算表（人员类.运转类公用经费项目）04 __b-40-0" xfId="136" xr:uid="{00000000-0005-0000-0000-0000B8000000}"/>
    <cellStyle name="基本支出预算表（人员类.运转类公用经费项目）04 __b-7-0" xfId="137" xr:uid="{00000000-0005-0000-0000-0000B9000000}"/>
    <cellStyle name="基本支出预算表（人员类.运转类公用经费项目）04 __b-9-0" xfId="138" xr:uid="{00000000-0005-0000-0000-0000BA000000}"/>
    <cellStyle name="上级补助项目支出预算表12 __b-1-0" xfId="139" xr:uid="{00000000-0005-0000-0000-0000BB000000}"/>
    <cellStyle name="上级补助项目支出预算表12 __b-10-0" xfId="140" xr:uid="{00000000-0005-0000-0000-0000BC000000}"/>
    <cellStyle name="上级补助项目支出预算表12 __b-12-0" xfId="141" xr:uid="{00000000-0005-0000-0000-0000BD000000}"/>
    <cellStyle name="上级补助项目支出预算表12 __b-17-0" xfId="142" xr:uid="{00000000-0005-0000-0000-0000BE000000}"/>
    <cellStyle name="上级补助项目支出预算表12 __b-20-0" xfId="143" xr:uid="{00000000-0005-0000-0000-0000BF000000}"/>
    <cellStyle name="上级补助项目支出预算表12 __b-8-0" xfId="144" xr:uid="{00000000-0005-0000-0000-0000C0000000}"/>
    <cellStyle name="市对下转移支付绩效目标表10-2 __b-1-0" xfId="145" xr:uid="{00000000-0005-0000-0000-0000C1000000}"/>
    <cellStyle name="市对下转移支付绩效目标表10-2 __b-10-0" xfId="146" xr:uid="{00000000-0005-0000-0000-0000C2000000}"/>
    <cellStyle name="市对下转移支付绩效目标表10-2 __b-13-0" xfId="147" xr:uid="{00000000-0005-0000-0000-0000C3000000}"/>
    <cellStyle name="市对下转移支付绩效目标表10-2 __b-14-0" xfId="148" xr:uid="{00000000-0005-0000-0000-0000C4000000}"/>
    <cellStyle name="市对下转移支付绩效目标表10-2 __b-16-0" xfId="149" xr:uid="{00000000-0005-0000-0000-0000C5000000}"/>
    <cellStyle name="市对下转移支付绩效目标表10-2 __b-17-0" xfId="150" xr:uid="{00000000-0005-0000-0000-0000C6000000}"/>
    <cellStyle name="市对下转移支付绩效目标表10-2 __b-18-0" xfId="151" xr:uid="{00000000-0005-0000-0000-0000C7000000}"/>
    <cellStyle name="市对下转移支付绩效目标表10-2 __b-2-0" xfId="152" xr:uid="{00000000-0005-0000-0000-0000C8000000}"/>
    <cellStyle name="市对下转移支付预算表10-1 __b-1-0" xfId="153" xr:uid="{00000000-0005-0000-0000-0000C9000000}"/>
    <cellStyle name="市对下转移支付预算表10-1 __b-16-0" xfId="154" xr:uid="{00000000-0005-0000-0000-0000CA000000}"/>
    <cellStyle name="市对下转移支付预算表10-1 __b-17-0" xfId="155" xr:uid="{00000000-0005-0000-0000-0000CB000000}"/>
    <cellStyle name="市对下转移支付预算表10-1 __b-18-0" xfId="156" xr:uid="{00000000-0005-0000-0000-0000CC000000}"/>
    <cellStyle name="市对下转移支付预算表10-1 __b-2-0" xfId="157" xr:uid="{00000000-0005-0000-0000-0000CD000000}"/>
    <cellStyle name="市对下转移支付预算表10-1 __b-22-0" xfId="158" xr:uid="{00000000-0005-0000-0000-0000CE000000}"/>
    <cellStyle name="市对下转移支付预算表10-1 __b-23-0" xfId="159" xr:uid="{00000000-0005-0000-0000-0000CF000000}"/>
    <cellStyle name="市对下转移支付预算表10-1 __b-25-0" xfId="160" xr:uid="{00000000-0005-0000-0000-0000D0000000}"/>
    <cellStyle name="市对下转移支付预算表10-1 __b-27-0" xfId="161" xr:uid="{00000000-0005-0000-0000-0000D1000000}"/>
    <cellStyle name="市对下转移支付预算表10-1 __b-3-0" xfId="162" xr:uid="{00000000-0005-0000-0000-0000D2000000}"/>
    <cellStyle name="市对下转移支付预算表10-1 __b-30-0" xfId="163" xr:uid="{00000000-0005-0000-0000-0000D3000000}"/>
    <cellStyle name="市对下转移支付预算表10-1 __b-6-0" xfId="164" xr:uid="{00000000-0005-0000-0000-0000D4000000}"/>
    <cellStyle name="市对下转移支付预算表10-1 __b-7-0" xfId="165" xr:uid="{00000000-0005-0000-0000-0000D5000000}"/>
    <cellStyle name="市对下转移支付预算表10-1 __b-9-0" xfId="166" xr:uid="{00000000-0005-0000-0000-0000D6000000}"/>
    <cellStyle name="项目支出绩效目标表（本级下达）05-2 __b-1-0" xfId="167" xr:uid="{00000000-0005-0000-0000-0000D7000000}"/>
    <cellStyle name="项目支出绩效目标表（另文下达）05-3 __b-1-0" xfId="168" xr:uid="{00000000-0005-0000-0000-0000D8000000}"/>
    <cellStyle name="项目支出预算表（其他运转类.特定目标类项目）05-1 __b-1-0" xfId="169" xr:uid="{00000000-0005-0000-0000-0000D9000000}"/>
    <cellStyle name="项目支出预算表（其他运转类.特定目标类项目）05-1 __b-13-0" xfId="170" xr:uid="{00000000-0005-0000-0000-0000DA000000}"/>
    <cellStyle name="项目支出预算表（其他运转类.特定目标类项目）05-1 __b-29-0" xfId="171" xr:uid="{00000000-0005-0000-0000-0000DB000000}"/>
    <cellStyle name="项目支出预算表（其他运转类.特定目标类项目）05-1 __b-30-0" xfId="172" xr:uid="{00000000-0005-0000-0000-0000DC000000}"/>
    <cellStyle name="项目支出预算表（其他运转类.特定目标类项目）05-1 __b-33-0" xfId="173" xr:uid="{00000000-0005-0000-0000-0000DD000000}"/>
    <cellStyle name="新增资产配置表11 __b-1-0" xfId="174" xr:uid="{00000000-0005-0000-0000-0000DE000000}"/>
    <cellStyle name="新增资产配置表11 __b-11-0" xfId="175" xr:uid="{00000000-0005-0000-0000-0000DF000000}"/>
    <cellStyle name="新增资产配置表11 __b-12-0" xfId="176" xr:uid="{00000000-0005-0000-0000-0000E0000000}"/>
    <cellStyle name="新增资产配置表11 __b-15-0" xfId="177" xr:uid="{00000000-0005-0000-0000-0000E1000000}"/>
    <cellStyle name="新增资产配置表11 __b-18-0" xfId="178" xr:uid="{00000000-0005-0000-0000-0000E2000000}"/>
    <cellStyle name="新增资产配置表11 __b-19-0" xfId="179" xr:uid="{00000000-0005-0000-0000-0000E3000000}"/>
    <cellStyle name="新增资产配置表11 __b-2-0" xfId="180" xr:uid="{00000000-0005-0000-0000-0000E4000000}"/>
    <cellStyle name="新增资产配置表11 __b-3-0" xfId="181" xr:uid="{00000000-0005-0000-0000-0000E5000000}"/>
    <cellStyle name="新增资产配置表11 __b-6-0" xfId="182" xr:uid="{00000000-0005-0000-0000-0000E6000000}"/>
    <cellStyle name="新增资产配置表11 __b-7-0" xfId="183" xr:uid="{00000000-0005-0000-0000-0000E7000000}"/>
    <cellStyle name="新增资产配置表11 __b-8-0" xfId="184" xr:uid="{00000000-0005-0000-0000-0000E8000000}"/>
    <cellStyle name="一般公共预算“三公”经费支出预算表03 __b-1-0" xfId="185" xr:uid="{00000000-0005-0000-0000-0000E9000000}"/>
    <cellStyle name="一般公共预算“三公”经费支出预算表03 __b-14-0" xfId="186" xr:uid="{00000000-0005-0000-0000-0000EA000000}"/>
    <cellStyle name="一般公共预算“三公”经费支出预算表03 __b-2-0" xfId="187" xr:uid="{00000000-0005-0000-0000-0000EB000000}"/>
    <cellStyle name="一般公共预算“三公”经费支出预算表03 __b-6-0" xfId="188" xr:uid="{00000000-0005-0000-0000-0000EC000000}"/>
    <cellStyle name="一般公共预算支出预算表（按功能科目分类）02-2 __b-1-0" xfId="189" xr:uid="{00000000-0005-0000-0000-0000ED000000}"/>
    <cellStyle name="一般公共预算支出预算表（按功能科目分类）02-2 __b-7-0" xfId="190" xr:uid="{00000000-0005-0000-0000-0000EE000000}"/>
    <cellStyle name="一般公共预算支出预算表（按经济科目分类）02-3 __b-1-0" xfId="191" xr:uid="{00000000-0005-0000-0000-0000EF000000}"/>
    <cellStyle name="一般公共预算支出预算表（按经济科目分类）02-3 __b-12-0" xfId="192" xr:uid="{00000000-0005-0000-0000-0000F0000000}"/>
    <cellStyle name="一般公共预算支出预算表（按经济科目分类）02-3 __b-14-0" xfId="193" xr:uid="{00000000-0005-0000-0000-0000F1000000}"/>
    <cellStyle name="一般公共预算支出预算表（按经济科目分类）02-3 __b-15-0" xfId="194" xr:uid="{00000000-0005-0000-0000-0000F2000000}"/>
    <cellStyle name="一般公共预算支出预算表（按经济科目分类）02-3 __b-16-0" xfId="195" xr:uid="{00000000-0005-0000-0000-0000F3000000}"/>
    <cellStyle name="一般公共预算支出预算表（按经济科目分类）02-3 __b-2-0" xfId="196" xr:uid="{00000000-0005-0000-0000-0000F4000000}"/>
    <cellStyle name="一般公共预算支出预算表（按经济科目分类）02-3 __b-33-0" xfId="197" xr:uid="{00000000-0005-0000-0000-0000F5000000}"/>
    <cellStyle name="一般公共预算支出预算表（按经济科目分类）02-3 __b-36-0" xfId="198" xr:uid="{00000000-0005-0000-0000-0000F6000000}"/>
    <cellStyle name="一般公共预算支出预算表（按经济科目分类）02-3 __b-5-0" xfId="199" xr:uid="{00000000-0005-0000-0000-0000F7000000}"/>
    <cellStyle name="一般公共预算支出预算表（按经济科目分类）02-3 __b-6-0" xfId="200" xr:uid="{00000000-0005-0000-0000-0000F8000000}"/>
    <cellStyle name="一般公共预算支出预算表（按经济科目分类）02-3 __b-9-0" xfId="201" xr:uid="{00000000-0005-0000-0000-0000F9000000}"/>
    <cellStyle name="政府购买服务预算表09 __b-1-0" xfId="202" xr:uid="{00000000-0005-0000-0000-0000FA000000}"/>
    <cellStyle name="政府购买服务预算表09 __b-10-0" xfId="203" xr:uid="{00000000-0005-0000-0000-0000FB000000}"/>
    <cellStyle name="政府购买服务预算表09 __b-12-0" xfId="204" xr:uid="{00000000-0005-0000-0000-0000FC000000}"/>
    <cellStyle name="政府购买服务预算表09 __b-13-0" xfId="205" xr:uid="{00000000-0005-0000-0000-0000FD000000}"/>
    <cellStyle name="政府购买服务预算表09 __b-14-0" xfId="206" xr:uid="{00000000-0005-0000-0000-0000FE000000}"/>
    <cellStyle name="政府购买服务预算表09 __b-15-0" xfId="207" xr:uid="{00000000-0005-0000-0000-0000FF000000}"/>
    <cellStyle name="政府购买服务预算表09 __b-16-0" xfId="208" xr:uid="{00000000-0005-0000-0000-000000010000}"/>
    <cellStyle name="政府购买服务预算表09 __b-17-0" xfId="209" xr:uid="{00000000-0005-0000-0000-000001010000}"/>
    <cellStyle name="政府购买服务预算表09 __b-18-0" xfId="210" xr:uid="{00000000-0005-0000-0000-000002010000}"/>
    <cellStyle name="政府购买服务预算表09 __b-21-0" xfId="211" xr:uid="{00000000-0005-0000-0000-000003010000}"/>
    <cellStyle name="政府购买服务预算表09 __b-22-0" xfId="212" xr:uid="{00000000-0005-0000-0000-000004010000}"/>
    <cellStyle name="政府购买服务预算表09 __b-23-0" xfId="213" xr:uid="{00000000-0005-0000-0000-000005010000}"/>
    <cellStyle name="政府购买服务预算表09 __b-24-0" xfId="214" xr:uid="{00000000-0005-0000-0000-000006010000}"/>
    <cellStyle name="政府购买服务预算表09 __b-28-0" xfId="215" xr:uid="{00000000-0005-0000-0000-000007010000}"/>
    <cellStyle name="政府购买服务预算表09 __b-29-0" xfId="216" xr:uid="{00000000-0005-0000-0000-000008010000}"/>
    <cellStyle name="政府购买服务预算表09 __b-3-0" xfId="217" xr:uid="{00000000-0005-0000-0000-000009010000}"/>
    <cellStyle name="政府购买服务预算表09 __b-30-0" xfId="218" xr:uid="{00000000-0005-0000-0000-00000A010000}"/>
    <cellStyle name="政府购买服务预算表09 __b-31-0" xfId="219" xr:uid="{00000000-0005-0000-0000-00000B010000}"/>
    <cellStyle name="政府购买服务预算表09 __b-32-0" xfId="220" xr:uid="{00000000-0005-0000-0000-00000C010000}"/>
    <cellStyle name="政府购买服务预算表09 __b-34-0" xfId="221" xr:uid="{00000000-0005-0000-0000-00000D010000}"/>
    <cellStyle name="政府购买服务预算表09 __b-35-0" xfId="222" xr:uid="{00000000-0005-0000-0000-00000E010000}"/>
    <cellStyle name="政府购买服务预算表09 __b-36-0" xfId="223" xr:uid="{00000000-0005-0000-0000-00000F010000}"/>
    <cellStyle name="政府购买服务预算表09 __b-39-0" xfId="224" xr:uid="{00000000-0005-0000-0000-000010010000}"/>
    <cellStyle name="政府购买服务预算表09 __b-40-0" xfId="225" xr:uid="{00000000-0005-0000-0000-000011010000}"/>
    <cellStyle name="政府购买服务预算表09 __b-41-0" xfId="226" xr:uid="{00000000-0005-0000-0000-000012010000}"/>
    <cellStyle name="政府购买服务预算表09 __b-42-0" xfId="227" xr:uid="{00000000-0005-0000-0000-000013010000}"/>
    <cellStyle name="政府购买服务预算表09 __b-43-0" xfId="228" xr:uid="{00000000-0005-0000-0000-000014010000}"/>
    <cellStyle name="政府购买服务预算表09 __b-8-0" xfId="229" xr:uid="{00000000-0005-0000-0000-000015010000}"/>
    <cellStyle name="政府性基金预算支出预算表06 __b-1-0" xfId="230" xr:uid="{00000000-0005-0000-0000-00001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  <pageSetUpPr fitToPage="1"/>
  </sheetPr>
  <dimension ref="A1:D39"/>
  <sheetViews>
    <sheetView showZeros="0" workbookViewId="0">
      <selection activeCell="B42" sqref="B42"/>
    </sheetView>
  </sheetViews>
  <sheetFormatPr defaultColWidth="8" defaultRowHeight="14.25" customHeight="1"/>
  <cols>
    <col min="1" max="1" width="39.5859375" customWidth="1"/>
    <col min="2" max="2" width="43.1171875" customWidth="1"/>
    <col min="3" max="3" width="39.703125" customWidth="1"/>
    <col min="4" max="4" width="42.703125" customWidth="1"/>
  </cols>
  <sheetData>
    <row r="1" spans="1:4" ht="13.5" customHeight="1">
      <c r="D1" s="56" t="s">
        <v>0</v>
      </c>
    </row>
    <row r="2" spans="1:4" ht="36" customHeight="1">
      <c r="A2" s="126" t="s">
        <v>1</v>
      </c>
      <c r="B2" s="127"/>
      <c r="C2" s="127"/>
      <c r="D2" s="127"/>
    </row>
    <row r="3" spans="1:4" ht="21" customHeight="1">
      <c r="A3" s="128" t="str">
        <f>"单位名称："&amp;"罗平县九龙社区卫生服务中心"</f>
        <v>单位名称：罗平县九龙社区卫生服务中心</v>
      </c>
      <c r="B3" s="129"/>
      <c r="C3" s="117"/>
      <c r="D3" s="119" t="s">
        <v>2</v>
      </c>
    </row>
    <row r="4" spans="1:4" ht="19.5" customHeight="1">
      <c r="A4" s="130" t="s">
        <v>3</v>
      </c>
      <c r="B4" s="131"/>
      <c r="C4" s="130" t="s">
        <v>4</v>
      </c>
      <c r="D4" s="131"/>
    </row>
    <row r="5" spans="1:4" ht="19.5" customHeight="1">
      <c r="A5" s="132" t="s">
        <v>5</v>
      </c>
      <c r="B5" s="132" t="s">
        <v>6</v>
      </c>
      <c r="C5" s="132" t="s">
        <v>7</v>
      </c>
      <c r="D5" s="132" t="s">
        <v>6</v>
      </c>
    </row>
    <row r="6" spans="1:4" ht="19.5" customHeight="1">
      <c r="A6" s="133"/>
      <c r="B6" s="133"/>
      <c r="C6" s="133"/>
      <c r="D6" s="133"/>
    </row>
    <row r="7" spans="1:4" ht="20.25" customHeight="1">
      <c r="A7" s="9" t="s">
        <v>8</v>
      </c>
      <c r="B7" s="11">
        <v>829.64337499999999</v>
      </c>
      <c r="C7" s="118" t="str">
        <f>"一"&amp;"、"&amp;"一般公共服务支出"</f>
        <v>一、一般公共服务支出</v>
      </c>
      <c r="D7" s="11"/>
    </row>
    <row r="8" spans="1:4" ht="20.25" customHeight="1">
      <c r="A8" s="9" t="s">
        <v>9</v>
      </c>
      <c r="B8" s="11"/>
      <c r="C8" s="118" t="str">
        <f>"二"&amp;"、"&amp;"外交支出"</f>
        <v>二、外交支出</v>
      </c>
      <c r="D8" s="11"/>
    </row>
    <row r="9" spans="1:4" ht="20.25" customHeight="1">
      <c r="A9" s="9" t="s">
        <v>10</v>
      </c>
      <c r="B9" s="11"/>
      <c r="C9" s="118" t="str">
        <f>"三"&amp;"、"&amp;"国防支出"</f>
        <v>三、国防支出</v>
      </c>
      <c r="D9" s="11"/>
    </row>
    <row r="10" spans="1:4" ht="20.25" customHeight="1">
      <c r="A10" s="9" t="s">
        <v>11</v>
      </c>
      <c r="B10" s="11"/>
      <c r="C10" s="118" t="str">
        <f>"四"&amp;"、"&amp;"公共安全支出"</f>
        <v>四、公共安全支出</v>
      </c>
      <c r="D10" s="11"/>
    </row>
    <row r="11" spans="1:4" ht="20.25" customHeight="1">
      <c r="A11" s="9" t="s">
        <v>12</v>
      </c>
      <c r="B11" s="11">
        <v>28.540600000000001</v>
      </c>
      <c r="C11" s="118" t="str">
        <f>"五"&amp;"、"&amp;"教育支出"</f>
        <v>五、教育支出</v>
      </c>
      <c r="D11" s="11"/>
    </row>
    <row r="12" spans="1:4" ht="20.25" customHeight="1">
      <c r="A12" s="9" t="s">
        <v>13</v>
      </c>
      <c r="B12" s="11">
        <v>28.540600000000001</v>
      </c>
      <c r="C12" s="118" t="str">
        <f>"六"&amp;"、"&amp;"科学技术支出"</f>
        <v>六、科学技术支出</v>
      </c>
      <c r="D12" s="11"/>
    </row>
    <row r="13" spans="1:4" ht="20.25" customHeight="1">
      <c r="A13" s="9" t="s">
        <v>14</v>
      </c>
      <c r="B13" s="11"/>
      <c r="C13" s="118" t="str">
        <f>"七"&amp;"、"&amp;"文化旅游体育与传媒支出"</f>
        <v>七、文化旅游体育与传媒支出</v>
      </c>
      <c r="D13" s="11"/>
    </row>
    <row r="14" spans="1:4" ht="20.25" customHeight="1">
      <c r="A14" s="9" t="s">
        <v>15</v>
      </c>
      <c r="B14" s="11"/>
      <c r="C14" s="118" t="str">
        <f>"八"&amp;"、"&amp;"社会保障和就业支出"</f>
        <v>八、社会保障和就业支出</v>
      </c>
      <c r="D14" s="11">
        <v>145.98482000000001</v>
      </c>
    </row>
    <row r="15" spans="1:4" ht="20.25" customHeight="1">
      <c r="A15" s="9" t="s">
        <v>16</v>
      </c>
      <c r="B15" s="11"/>
      <c r="C15" s="118" t="str">
        <f>"九"&amp;"、"&amp;"社会保险基金支出"</f>
        <v>九、社会保险基金支出</v>
      </c>
      <c r="D15" s="11"/>
    </row>
    <row r="16" spans="1:4" ht="20.25" customHeight="1">
      <c r="A16" s="9" t="s">
        <v>17</v>
      </c>
      <c r="B16" s="11"/>
      <c r="C16" s="118" t="str">
        <f>"十"&amp;"、"&amp;"卫生健康支出"</f>
        <v>十、卫生健康支出</v>
      </c>
      <c r="D16" s="11">
        <v>648.52199499999995</v>
      </c>
    </row>
    <row r="17" spans="1:4" ht="20.25" customHeight="1">
      <c r="A17" s="9"/>
      <c r="B17" s="11"/>
      <c r="C17" s="118" t="str">
        <f>"十一"&amp;"、"&amp;"节能环保支出"</f>
        <v>十一、节能环保支出</v>
      </c>
      <c r="D17" s="11"/>
    </row>
    <row r="18" spans="1:4" ht="20.25" customHeight="1">
      <c r="A18" s="9"/>
      <c r="B18" s="9"/>
      <c r="C18" s="118" t="str">
        <f>"十二"&amp;"、"&amp;"城乡社区支出"</f>
        <v>十二、城乡社区支出</v>
      </c>
      <c r="D18" s="11"/>
    </row>
    <row r="19" spans="1:4" ht="20.25" customHeight="1">
      <c r="A19" s="9"/>
      <c r="B19" s="9"/>
      <c r="C19" s="118" t="str">
        <f>"十三"&amp;"、"&amp;"农林水支出"</f>
        <v>十三、农林水支出</v>
      </c>
      <c r="D19" s="11"/>
    </row>
    <row r="20" spans="1:4" ht="20.25" customHeight="1">
      <c r="A20" s="9"/>
      <c r="B20" s="9"/>
      <c r="C20" s="118" t="str">
        <f>"十四"&amp;"、"&amp;"交通运输支出"</f>
        <v>十四、交通运输支出</v>
      </c>
      <c r="D20" s="11"/>
    </row>
    <row r="21" spans="1:4" ht="20.25" customHeight="1">
      <c r="A21" s="9"/>
      <c r="B21" s="9"/>
      <c r="C21" s="118" t="str">
        <f>"十五"&amp;"、"&amp;"资源勘探工业信息等支出"</f>
        <v>十五、资源勘探工业信息等支出</v>
      </c>
      <c r="D21" s="11"/>
    </row>
    <row r="22" spans="1:4" ht="20.25" customHeight="1">
      <c r="A22" s="9"/>
      <c r="B22" s="9"/>
      <c r="C22" s="118" t="str">
        <f>"十六"&amp;"、"&amp;"商业服务业等支出"</f>
        <v>十六、商业服务业等支出</v>
      </c>
      <c r="D22" s="11"/>
    </row>
    <row r="23" spans="1:4" ht="20.25" customHeight="1">
      <c r="A23" s="9"/>
      <c r="B23" s="9"/>
      <c r="C23" s="118" t="str">
        <f>"十七"&amp;"、"&amp;"金融支出"</f>
        <v>十七、金融支出</v>
      </c>
      <c r="D23" s="11"/>
    </row>
    <row r="24" spans="1:4" ht="20.25" customHeight="1">
      <c r="A24" s="9"/>
      <c r="B24" s="9"/>
      <c r="C24" s="118" t="str">
        <f>"十八"&amp;"、"&amp;"援助其他地区支出"</f>
        <v>十八、援助其他地区支出</v>
      </c>
      <c r="D24" s="11"/>
    </row>
    <row r="25" spans="1:4" ht="20.25" customHeight="1">
      <c r="A25" s="9"/>
      <c r="B25" s="9"/>
      <c r="C25" s="118" t="str">
        <f>"十九"&amp;"、"&amp;"自然资源海洋气象等支出"</f>
        <v>十九、自然资源海洋气象等支出</v>
      </c>
      <c r="D25" s="11"/>
    </row>
    <row r="26" spans="1:4" ht="20.25" customHeight="1">
      <c r="A26" s="9"/>
      <c r="B26" s="9"/>
      <c r="C26" s="118" t="str">
        <f>"二十"&amp;"、"&amp;"住房保障支出"</f>
        <v>二十、住房保障支出</v>
      </c>
      <c r="D26" s="11">
        <v>63.677160000000001</v>
      </c>
    </row>
    <row r="27" spans="1:4" ht="20.25" customHeight="1">
      <c r="A27" s="9"/>
      <c r="B27" s="9"/>
      <c r="C27" s="118" t="str">
        <f>"二十一"&amp;"、"&amp;"粮油物资储备支出"</f>
        <v>二十一、粮油物资储备支出</v>
      </c>
      <c r="D27" s="11"/>
    </row>
    <row r="28" spans="1:4" ht="20.25" customHeight="1">
      <c r="A28" s="9"/>
      <c r="B28" s="9"/>
      <c r="C28" s="118" t="str">
        <f>"二十二"&amp;"、"&amp;"国有资本经营预算支出"</f>
        <v>二十二、国有资本经营预算支出</v>
      </c>
      <c r="D28" s="11"/>
    </row>
    <row r="29" spans="1:4" ht="20.25" customHeight="1">
      <c r="A29" s="9"/>
      <c r="B29" s="9"/>
      <c r="C29" s="118" t="str">
        <f>"二十三"&amp;"、"&amp;"灾害防治及应急管理支出"</f>
        <v>二十三、灾害防治及应急管理支出</v>
      </c>
      <c r="D29" s="11"/>
    </row>
    <row r="30" spans="1:4" ht="20.25" customHeight="1">
      <c r="A30" s="9"/>
      <c r="B30" s="9"/>
      <c r="C30" s="118" t="str">
        <f>"二十四"&amp;"、"&amp;"预备费"</f>
        <v>二十四、预备费</v>
      </c>
      <c r="D30" s="11"/>
    </row>
    <row r="31" spans="1:4" ht="20.25" customHeight="1">
      <c r="A31" s="9"/>
      <c r="B31" s="9"/>
      <c r="C31" s="118" t="str">
        <f>"二十五"&amp;"、"&amp;"其他支出"</f>
        <v>二十五、其他支出</v>
      </c>
      <c r="D31" s="11"/>
    </row>
    <row r="32" spans="1:4" ht="20.25" customHeight="1">
      <c r="A32" s="9"/>
      <c r="B32" s="9"/>
      <c r="C32" s="118" t="str">
        <f>"二十六"&amp;"、"&amp;"转移性支出"</f>
        <v>二十六、转移性支出</v>
      </c>
      <c r="D32" s="11"/>
    </row>
    <row r="33" spans="1:4" ht="20.25" customHeight="1">
      <c r="A33" s="9"/>
      <c r="B33" s="9"/>
      <c r="C33" s="118" t="str">
        <f>"二十七"&amp;"、"&amp;"债务还本支出"</f>
        <v>二十七、债务还本支出</v>
      </c>
      <c r="D33" s="11"/>
    </row>
    <row r="34" spans="1:4" ht="20.25" customHeight="1">
      <c r="A34" s="9"/>
      <c r="B34" s="9"/>
      <c r="C34" s="118" t="str">
        <f>"二十八"&amp;"、"&amp;"债务付息支出"</f>
        <v>二十八、债务付息支出</v>
      </c>
      <c r="D34" s="11"/>
    </row>
    <row r="35" spans="1:4" ht="20.25" customHeight="1">
      <c r="A35" s="9"/>
      <c r="B35" s="9"/>
      <c r="C35" s="118" t="str">
        <f>"二十九"&amp;"、"&amp;"债务发行费用支出"</f>
        <v>二十九、债务发行费用支出</v>
      </c>
      <c r="D35" s="11"/>
    </row>
    <row r="36" spans="1:4" ht="20.25" customHeight="1">
      <c r="A36" s="9"/>
      <c r="B36" s="9"/>
      <c r="C36" s="118" t="str">
        <f>"三十"&amp;"、"&amp;"抗疫特别国债安排的支出"</f>
        <v>三十、抗疫特别国债安排的支出</v>
      </c>
      <c r="D36" s="11"/>
    </row>
    <row r="37" spans="1:4" ht="20.25" customHeight="1">
      <c r="A37" s="103" t="s">
        <v>18</v>
      </c>
      <c r="B37" s="11">
        <v>858.18397500000003</v>
      </c>
      <c r="C37" s="103" t="s">
        <v>19</v>
      </c>
      <c r="D37" s="11">
        <v>858.18397500000003</v>
      </c>
    </row>
    <row r="38" spans="1:4" ht="20.25" customHeight="1">
      <c r="A38" s="9" t="s">
        <v>20</v>
      </c>
      <c r="B38" s="11"/>
      <c r="C38" s="9" t="s">
        <v>21</v>
      </c>
      <c r="D38" s="11"/>
    </row>
    <row r="39" spans="1:4" ht="20.25" customHeight="1">
      <c r="A39" s="103" t="s">
        <v>22</v>
      </c>
      <c r="B39" s="11">
        <v>858.18397500000003</v>
      </c>
      <c r="C39" s="103" t="s">
        <v>23</v>
      </c>
      <c r="D39" s="11">
        <v>858.18397500000003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Right="0"/>
    <pageSetUpPr fitToPage="1"/>
  </sheetPr>
  <dimension ref="A1:K15"/>
  <sheetViews>
    <sheetView showZeros="0" topLeftCell="A2" workbookViewId="0">
      <selection activeCell="E5" sqref="E5"/>
    </sheetView>
  </sheetViews>
  <sheetFormatPr defaultColWidth="9.1171875" defaultRowHeight="12" customHeight="1"/>
  <cols>
    <col min="1" max="1" width="30" customWidth="1"/>
    <col min="2" max="2" width="29" customWidth="1"/>
    <col min="3" max="3" width="23.8203125" customWidth="1"/>
    <col min="4" max="4" width="20.5859375" customWidth="1"/>
    <col min="5" max="5" width="20.1171875" customWidth="1"/>
    <col min="6" max="6" width="19.8203125" customWidth="1"/>
    <col min="7" max="7" width="9.8203125" customWidth="1"/>
    <col min="8" max="8" width="19" customWidth="1"/>
    <col min="9" max="9" width="12.5859375" customWidth="1"/>
    <col min="10" max="10" width="12.29296875" customWidth="1"/>
    <col min="11" max="11" width="15.703125" customWidth="1"/>
  </cols>
  <sheetData>
    <row r="1" spans="1:11" ht="12" customHeight="1">
      <c r="K1" s="26" t="s">
        <v>266</v>
      </c>
    </row>
    <row r="2" spans="1:11" ht="28.5" customHeight="1">
      <c r="B2" s="181" t="s">
        <v>393</v>
      </c>
      <c r="C2" s="163"/>
      <c r="D2" s="163"/>
      <c r="E2" s="163"/>
      <c r="F2" s="163"/>
      <c r="G2" s="217"/>
      <c r="H2" s="163"/>
      <c r="I2" s="217"/>
      <c r="J2" s="217"/>
      <c r="K2" s="163"/>
    </row>
    <row r="3" spans="1:11" ht="17.25" customHeight="1">
      <c r="A3" t="str">
        <f>"单位名称："&amp;"罗平县九龙社区卫生服务中心"</f>
        <v>单位名称：罗平县九龙社区卫生服务中心</v>
      </c>
      <c r="B3" s="3"/>
    </row>
    <row r="4" spans="1:11" ht="44.25" customHeight="1">
      <c r="A4" s="69" t="s">
        <v>204</v>
      </c>
      <c r="B4" s="21" t="s">
        <v>267</v>
      </c>
      <c r="C4" s="21" t="s">
        <v>268</v>
      </c>
      <c r="D4" s="21" t="s">
        <v>269</v>
      </c>
      <c r="E4" s="21" t="s">
        <v>270</v>
      </c>
      <c r="F4" s="21" t="s">
        <v>271</v>
      </c>
      <c r="G4" s="24" t="s">
        <v>272</v>
      </c>
      <c r="H4" s="21" t="s">
        <v>273</v>
      </c>
      <c r="I4" s="24" t="s">
        <v>274</v>
      </c>
      <c r="J4" s="24" t="s">
        <v>275</v>
      </c>
      <c r="K4" s="21" t="s">
        <v>276</v>
      </c>
    </row>
    <row r="5" spans="1:11" ht="18.75" customHeight="1">
      <c r="A5" s="70">
        <v>1</v>
      </c>
      <c r="B5" s="71">
        <v>2</v>
      </c>
      <c r="C5" s="71">
        <v>3</v>
      </c>
      <c r="D5" s="71">
        <v>4</v>
      </c>
      <c r="E5" s="71">
        <v>5</v>
      </c>
      <c r="F5" s="71">
        <v>6</v>
      </c>
      <c r="G5" s="72">
        <v>7</v>
      </c>
      <c r="H5" s="71">
        <v>8</v>
      </c>
      <c r="I5" s="72">
        <v>9</v>
      </c>
      <c r="J5" s="72">
        <v>10</v>
      </c>
      <c r="K5" s="71">
        <v>11</v>
      </c>
    </row>
    <row r="6" spans="1:11" ht="21.75" customHeight="1">
      <c r="A6" s="10"/>
      <c r="B6" s="9" t="s">
        <v>43</v>
      </c>
      <c r="C6" s="10"/>
      <c r="D6" s="10"/>
      <c r="E6" s="10"/>
      <c r="F6" s="10"/>
      <c r="G6" s="10"/>
      <c r="H6" s="10"/>
      <c r="I6" s="10"/>
      <c r="J6" s="10"/>
      <c r="K6" s="10"/>
    </row>
    <row r="7" spans="1:11" ht="19.5" customHeight="1">
      <c r="A7" s="239" t="s">
        <v>258</v>
      </c>
      <c r="B7" s="240" t="s">
        <v>256</v>
      </c>
      <c r="C7" s="240" t="s">
        <v>277</v>
      </c>
      <c r="D7" s="9" t="s">
        <v>278</v>
      </c>
      <c r="E7" s="9" t="s">
        <v>279</v>
      </c>
      <c r="F7" s="9" t="s">
        <v>280</v>
      </c>
      <c r="G7" s="9" t="s">
        <v>281</v>
      </c>
      <c r="H7" s="9" t="s">
        <v>282</v>
      </c>
      <c r="I7" s="9" t="s">
        <v>283</v>
      </c>
      <c r="J7" s="9" t="s">
        <v>284</v>
      </c>
      <c r="K7" s="9" t="s">
        <v>285</v>
      </c>
    </row>
    <row r="8" spans="1:11" ht="19.5" customHeight="1">
      <c r="A8" s="239" t="s">
        <v>258</v>
      </c>
      <c r="B8" s="240" t="s">
        <v>256</v>
      </c>
      <c r="C8" s="240" t="s">
        <v>277</v>
      </c>
      <c r="D8" s="9" t="s">
        <v>286</v>
      </c>
      <c r="E8" s="9" t="s">
        <v>287</v>
      </c>
      <c r="F8" s="9" t="s">
        <v>288</v>
      </c>
      <c r="G8" s="9" t="s">
        <v>289</v>
      </c>
      <c r="H8" s="9" t="s">
        <v>290</v>
      </c>
      <c r="I8" s="9" t="s">
        <v>283</v>
      </c>
      <c r="J8" s="9" t="s">
        <v>284</v>
      </c>
      <c r="K8" s="9" t="s">
        <v>285</v>
      </c>
    </row>
    <row r="9" spans="1:11" ht="19.5" customHeight="1">
      <c r="A9" s="239" t="s">
        <v>258</v>
      </c>
      <c r="B9" s="240" t="s">
        <v>256</v>
      </c>
      <c r="C9" s="240" t="s">
        <v>277</v>
      </c>
      <c r="D9" s="9" t="s">
        <v>291</v>
      </c>
      <c r="E9" s="9" t="s">
        <v>292</v>
      </c>
      <c r="F9" s="9" t="s">
        <v>293</v>
      </c>
      <c r="G9" s="9" t="s">
        <v>289</v>
      </c>
      <c r="H9" s="9" t="s">
        <v>294</v>
      </c>
      <c r="I9" s="9" t="s">
        <v>283</v>
      </c>
      <c r="J9" s="9" t="s">
        <v>284</v>
      </c>
      <c r="K9" s="9" t="s">
        <v>285</v>
      </c>
    </row>
    <row r="10" spans="1:11" ht="19.5" customHeight="1">
      <c r="A10" s="239" t="s">
        <v>263</v>
      </c>
      <c r="B10" s="240" t="s">
        <v>262</v>
      </c>
      <c r="C10" s="240" t="s">
        <v>295</v>
      </c>
      <c r="D10" s="9" t="s">
        <v>278</v>
      </c>
      <c r="E10" s="9" t="s">
        <v>279</v>
      </c>
      <c r="F10" s="9" t="s">
        <v>296</v>
      </c>
      <c r="G10" s="9" t="s">
        <v>281</v>
      </c>
      <c r="H10" s="9" t="s">
        <v>282</v>
      </c>
      <c r="I10" s="9" t="s">
        <v>283</v>
      </c>
      <c r="J10" s="9" t="s">
        <v>284</v>
      </c>
      <c r="K10" s="9" t="s">
        <v>297</v>
      </c>
    </row>
    <row r="11" spans="1:11" ht="19.5" customHeight="1">
      <c r="A11" s="239" t="s">
        <v>263</v>
      </c>
      <c r="B11" s="240" t="s">
        <v>262</v>
      </c>
      <c r="C11" s="240" t="s">
        <v>295</v>
      </c>
      <c r="D11" s="9" t="s">
        <v>286</v>
      </c>
      <c r="E11" s="9" t="s">
        <v>287</v>
      </c>
      <c r="F11" s="9" t="s">
        <v>298</v>
      </c>
      <c r="G11" s="9" t="s">
        <v>281</v>
      </c>
      <c r="H11" s="9" t="s">
        <v>299</v>
      </c>
      <c r="I11" s="9"/>
      <c r="J11" s="9" t="s">
        <v>300</v>
      </c>
      <c r="K11" s="9" t="s">
        <v>297</v>
      </c>
    </row>
    <row r="12" spans="1:11" ht="19.5" customHeight="1">
      <c r="A12" s="239" t="s">
        <v>263</v>
      </c>
      <c r="B12" s="240" t="s">
        <v>262</v>
      </c>
      <c r="C12" s="240" t="s">
        <v>295</v>
      </c>
      <c r="D12" s="9" t="s">
        <v>291</v>
      </c>
      <c r="E12" s="9" t="s">
        <v>292</v>
      </c>
      <c r="F12" s="9" t="s">
        <v>293</v>
      </c>
      <c r="G12" s="9" t="s">
        <v>289</v>
      </c>
      <c r="H12" s="9" t="s">
        <v>294</v>
      </c>
      <c r="I12" s="9" t="s">
        <v>283</v>
      </c>
      <c r="J12" s="9" t="s">
        <v>284</v>
      </c>
      <c r="K12" s="9" t="s">
        <v>297</v>
      </c>
    </row>
    <row r="13" spans="1:11" ht="19.5" customHeight="1">
      <c r="A13" s="239" t="s">
        <v>246</v>
      </c>
      <c r="B13" s="240" t="s">
        <v>247</v>
      </c>
      <c r="C13" s="240" t="s">
        <v>301</v>
      </c>
      <c r="D13" s="9" t="s">
        <v>278</v>
      </c>
      <c r="E13" s="9" t="s">
        <v>279</v>
      </c>
      <c r="F13" s="9" t="s">
        <v>302</v>
      </c>
      <c r="G13" s="9" t="s">
        <v>281</v>
      </c>
      <c r="H13" s="9" t="s">
        <v>111</v>
      </c>
      <c r="I13" s="9" t="s">
        <v>303</v>
      </c>
      <c r="J13" s="9" t="s">
        <v>284</v>
      </c>
      <c r="K13" s="9" t="s">
        <v>304</v>
      </c>
    </row>
    <row r="14" spans="1:11" ht="19.5" customHeight="1">
      <c r="A14" s="239" t="s">
        <v>246</v>
      </c>
      <c r="B14" s="240" t="s">
        <v>247</v>
      </c>
      <c r="C14" s="240" t="s">
        <v>301</v>
      </c>
      <c r="D14" s="9" t="s">
        <v>286</v>
      </c>
      <c r="E14" s="9" t="s">
        <v>305</v>
      </c>
      <c r="F14" s="9" t="s">
        <v>306</v>
      </c>
      <c r="G14" s="9" t="s">
        <v>281</v>
      </c>
      <c r="H14" s="9" t="s">
        <v>307</v>
      </c>
      <c r="I14" s="9"/>
      <c r="J14" s="9" t="s">
        <v>300</v>
      </c>
      <c r="K14" s="9" t="s">
        <v>308</v>
      </c>
    </row>
    <row r="15" spans="1:11" ht="19.5" customHeight="1">
      <c r="A15" s="239" t="s">
        <v>246</v>
      </c>
      <c r="B15" s="240" t="s">
        <v>247</v>
      </c>
      <c r="C15" s="240" t="s">
        <v>301</v>
      </c>
      <c r="D15" s="9" t="s">
        <v>291</v>
      </c>
      <c r="E15" s="9" t="s">
        <v>292</v>
      </c>
      <c r="F15" s="9" t="s">
        <v>309</v>
      </c>
      <c r="G15" s="9" t="s">
        <v>289</v>
      </c>
      <c r="H15" s="9" t="s">
        <v>294</v>
      </c>
      <c r="I15" s="9" t="s">
        <v>283</v>
      </c>
      <c r="J15" s="9" t="s">
        <v>284</v>
      </c>
      <c r="K15" s="9" t="s">
        <v>310</v>
      </c>
    </row>
  </sheetData>
  <mergeCells count="10">
    <mergeCell ref="B2:K2"/>
    <mergeCell ref="A7:A9"/>
    <mergeCell ref="A10:A12"/>
    <mergeCell ref="A13:A15"/>
    <mergeCell ref="B7:B9"/>
    <mergeCell ref="B10:B12"/>
    <mergeCell ref="B13:B15"/>
    <mergeCell ref="C7:C9"/>
    <mergeCell ref="C10:C12"/>
    <mergeCell ref="C13:C15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  <pageSetUpPr fitToPage="1"/>
  </sheetPr>
  <dimension ref="A1:K8"/>
  <sheetViews>
    <sheetView showZeros="0" workbookViewId="0">
      <selection activeCell="B11" sqref="B11"/>
    </sheetView>
  </sheetViews>
  <sheetFormatPr defaultColWidth="9.1171875" defaultRowHeight="12" customHeight="1"/>
  <cols>
    <col min="1" max="1" width="38" customWidth="1"/>
    <col min="2" max="2" width="22.703125" customWidth="1"/>
    <col min="3" max="3" width="17.5859375" customWidth="1"/>
    <col min="4" max="7" width="23.5859375" customWidth="1"/>
    <col min="8" max="8" width="21.8203125" customWidth="1"/>
    <col min="9" max="11" width="23.5859375" customWidth="1"/>
  </cols>
  <sheetData>
    <row r="1" spans="1:11" ht="17.25" customHeight="1">
      <c r="K1" s="35" t="s">
        <v>311</v>
      </c>
    </row>
    <row r="2" spans="1:11" ht="28.5" customHeight="1">
      <c r="B2" s="126" t="s">
        <v>312</v>
      </c>
      <c r="C2" s="137"/>
      <c r="D2" s="137"/>
      <c r="E2" s="137"/>
      <c r="F2" s="137"/>
      <c r="G2" s="138"/>
      <c r="H2" s="137"/>
      <c r="I2" s="138"/>
      <c r="J2" s="138"/>
      <c r="K2" s="137"/>
    </row>
    <row r="3" spans="1:11" ht="17.25" customHeight="1">
      <c r="A3" t="str">
        <f>"单位名称："&amp;"罗平县九龙社区卫生服务中心"</f>
        <v>单位名称：罗平县九龙社区卫生服务中心</v>
      </c>
      <c r="B3" s="60"/>
    </row>
    <row r="4" spans="1:11" ht="44.25" customHeight="1">
      <c r="A4" s="61" t="s">
        <v>204</v>
      </c>
      <c r="B4" s="21" t="s">
        <v>267</v>
      </c>
      <c r="C4" s="21" t="s">
        <v>268</v>
      </c>
      <c r="D4" s="21" t="s">
        <v>269</v>
      </c>
      <c r="E4" s="21" t="s">
        <v>270</v>
      </c>
      <c r="F4" s="21" t="s">
        <v>271</v>
      </c>
      <c r="G4" s="24" t="s">
        <v>272</v>
      </c>
      <c r="H4" s="21" t="s">
        <v>273</v>
      </c>
      <c r="I4" s="24" t="s">
        <v>274</v>
      </c>
      <c r="J4" s="24" t="s">
        <v>275</v>
      </c>
      <c r="K4" s="21" t="s">
        <v>276</v>
      </c>
    </row>
    <row r="5" spans="1:11" ht="14.25" customHeight="1">
      <c r="A5" s="62">
        <v>1</v>
      </c>
      <c r="B5" s="63">
        <v>2</v>
      </c>
      <c r="C5" s="64">
        <v>3</v>
      </c>
      <c r="D5" s="65">
        <v>4</v>
      </c>
      <c r="E5" s="65">
        <v>5</v>
      </c>
      <c r="F5" s="65">
        <v>6</v>
      </c>
      <c r="G5" s="65">
        <v>7</v>
      </c>
      <c r="H5" s="64">
        <v>8</v>
      </c>
      <c r="I5" s="65">
        <v>8</v>
      </c>
      <c r="J5" s="64">
        <v>10</v>
      </c>
      <c r="K5" s="64">
        <v>11</v>
      </c>
    </row>
    <row r="6" spans="1:11" ht="42" customHeight="1">
      <c r="A6" s="10"/>
      <c r="B6" s="9"/>
      <c r="C6" s="66"/>
      <c r="D6" s="66"/>
      <c r="E6" s="66"/>
      <c r="F6" s="67"/>
      <c r="G6" s="68"/>
      <c r="H6" s="67"/>
      <c r="I6" s="68"/>
      <c r="J6" s="68"/>
      <c r="K6" s="67"/>
    </row>
    <row r="7" spans="1:11" ht="51.75" customHeight="1">
      <c r="A7" s="62"/>
      <c r="B7" s="9"/>
      <c r="C7" s="9"/>
      <c r="D7" s="9"/>
      <c r="E7" s="9"/>
      <c r="F7" s="9"/>
      <c r="G7" s="9"/>
      <c r="H7" s="9"/>
      <c r="I7" s="9"/>
      <c r="J7" s="9"/>
      <c r="K7" s="17"/>
    </row>
    <row r="8" spans="1:11" ht="12" customHeight="1">
      <c r="A8" t="s">
        <v>313</v>
      </c>
    </row>
  </sheetData>
  <mergeCells count="1">
    <mergeCell ref="B2:K2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  <pageSetUpPr fitToPage="1"/>
  </sheetPr>
  <dimension ref="A1:F10"/>
  <sheetViews>
    <sheetView showZeros="0" workbookViewId="0">
      <selection activeCell="B17" sqref="B17"/>
    </sheetView>
  </sheetViews>
  <sheetFormatPr defaultColWidth="9.1171875" defaultRowHeight="14.25" customHeight="1"/>
  <cols>
    <col min="1" max="1" width="26.8203125" customWidth="1"/>
    <col min="2" max="2" width="34.29296875" customWidth="1"/>
    <col min="3" max="3" width="30.41015625" customWidth="1"/>
    <col min="4" max="4" width="28.703125" customWidth="1"/>
    <col min="5" max="6" width="26.8203125" customWidth="1"/>
  </cols>
  <sheetData>
    <row r="1" spans="1:6" ht="12" customHeight="1">
      <c r="A1" s="53">
        <v>1</v>
      </c>
      <c r="B1" s="54">
        <v>0</v>
      </c>
      <c r="C1" s="53">
        <v>1</v>
      </c>
      <c r="D1" s="59"/>
      <c r="E1" s="59"/>
      <c r="F1" s="52" t="s">
        <v>314</v>
      </c>
    </row>
    <row r="2" spans="1:6" ht="26.25" customHeight="1">
      <c r="A2" s="241" t="s">
        <v>315</v>
      </c>
      <c r="B2" s="241" t="s">
        <v>315</v>
      </c>
      <c r="C2" s="242"/>
      <c r="D2" s="243"/>
      <c r="E2" s="243"/>
      <c r="F2" s="243"/>
    </row>
    <row r="3" spans="1:6" ht="13.5" customHeight="1">
      <c r="A3" s="192" t="str">
        <f>"单位名称："&amp;"罗平县九龙社区卫生服务中心"</f>
        <v>单位名称：罗平县九龙社区卫生服务中心</v>
      </c>
      <c r="B3" s="192" t="s">
        <v>316</v>
      </c>
      <c r="C3" s="244"/>
      <c r="D3" s="59"/>
      <c r="E3" s="59"/>
      <c r="F3" s="121" t="s">
        <v>2</v>
      </c>
    </row>
    <row r="4" spans="1:6" ht="19.5" customHeight="1">
      <c r="A4" s="199" t="s">
        <v>317</v>
      </c>
      <c r="B4" s="247" t="s">
        <v>46</v>
      </c>
      <c r="C4" s="199" t="s">
        <v>47</v>
      </c>
      <c r="D4" s="169" t="s">
        <v>318</v>
      </c>
      <c r="E4" s="169"/>
      <c r="F4" s="169"/>
    </row>
    <row r="5" spans="1:6" ht="18.75" customHeight="1">
      <c r="A5" s="199"/>
      <c r="B5" s="248"/>
      <c r="C5" s="199"/>
      <c r="D5" s="6" t="s">
        <v>29</v>
      </c>
      <c r="E5" s="6" t="s">
        <v>48</v>
      </c>
      <c r="F5" s="6" t="s">
        <v>49</v>
      </c>
    </row>
    <row r="6" spans="1:6" ht="23.25" customHeight="1">
      <c r="A6" s="24">
        <v>1</v>
      </c>
      <c r="B6" s="57" t="s">
        <v>111</v>
      </c>
      <c r="C6" s="24">
        <v>3</v>
      </c>
      <c r="D6" s="33">
        <v>4</v>
      </c>
      <c r="E6" s="33">
        <v>5</v>
      </c>
      <c r="F6" s="33">
        <v>6</v>
      </c>
    </row>
    <row r="7" spans="1:6" ht="23.25" customHeight="1">
      <c r="A7" s="9"/>
      <c r="B7" s="10"/>
      <c r="C7" s="10"/>
      <c r="D7" s="11"/>
      <c r="E7" s="11"/>
      <c r="F7" s="11"/>
    </row>
    <row r="8" spans="1:6" ht="24" customHeight="1">
      <c r="A8" s="10"/>
      <c r="B8" s="9"/>
      <c r="C8" s="9"/>
      <c r="D8" s="11"/>
      <c r="E8" s="11"/>
      <c r="F8" s="11"/>
    </row>
    <row r="9" spans="1:6" ht="18.75" customHeight="1">
      <c r="A9" s="245" t="s">
        <v>93</v>
      </c>
      <c r="B9" s="245" t="s">
        <v>93</v>
      </c>
      <c r="C9" s="246" t="s">
        <v>93</v>
      </c>
      <c r="D9" s="11"/>
      <c r="E9" s="11"/>
      <c r="F9" s="11"/>
    </row>
    <row r="10" spans="1:6" ht="14.25" customHeight="1">
      <c r="A10" t="s">
        <v>319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171875" defaultRowHeight="14.25" customHeight="1"/>
  <cols>
    <col min="1" max="1" width="23.5859375" customWidth="1"/>
    <col min="2" max="2" width="30.41015625" customWidth="1"/>
    <col min="3" max="3" width="26.1171875" customWidth="1"/>
    <col min="4" max="4" width="25.29296875" customWidth="1"/>
    <col min="5" max="6" width="23.5859375" customWidth="1"/>
  </cols>
  <sheetData>
    <row r="1" spans="1:6" ht="12" customHeight="1">
      <c r="A1" s="53">
        <v>1</v>
      </c>
      <c r="B1" s="54">
        <v>0</v>
      </c>
      <c r="C1" s="53">
        <v>1</v>
      </c>
      <c r="D1" s="55"/>
      <c r="E1" s="55"/>
      <c r="F1" s="56" t="s">
        <v>314</v>
      </c>
    </row>
    <row r="2" spans="1:6" ht="26.25" customHeight="1">
      <c r="A2" s="241" t="s">
        <v>320</v>
      </c>
      <c r="B2" s="241" t="s">
        <v>315</v>
      </c>
      <c r="C2" s="242"/>
      <c r="D2" s="191"/>
      <c r="E2" s="191"/>
      <c r="F2" s="191"/>
    </row>
    <row r="3" spans="1:6" ht="13.5" customHeight="1">
      <c r="A3" s="192" t="str">
        <f>"单位名称："&amp;"罗平县九龙社区卫生服务中心"</f>
        <v>单位名称：罗平县九龙社区卫生服务中心</v>
      </c>
      <c r="B3" s="184" t="s">
        <v>316</v>
      </c>
      <c r="C3" s="244"/>
      <c r="D3" s="55"/>
      <c r="E3" s="55"/>
      <c r="F3" s="121" t="s">
        <v>2</v>
      </c>
    </row>
    <row r="4" spans="1:6" ht="19.5" customHeight="1">
      <c r="A4" s="254" t="s">
        <v>317</v>
      </c>
      <c r="B4" s="256" t="s">
        <v>46</v>
      </c>
      <c r="C4" s="254" t="s">
        <v>47</v>
      </c>
      <c r="D4" s="249" t="s">
        <v>321</v>
      </c>
      <c r="E4" s="250"/>
      <c r="F4" s="251"/>
    </row>
    <row r="5" spans="1:6" ht="18.75" customHeight="1">
      <c r="A5" s="255"/>
      <c r="B5" s="257"/>
      <c r="C5" s="255"/>
      <c r="D5" s="14" t="s">
        <v>29</v>
      </c>
      <c r="E5" s="19" t="s">
        <v>48</v>
      </c>
      <c r="F5" s="14" t="s">
        <v>49</v>
      </c>
    </row>
    <row r="6" spans="1:6" ht="18.75" customHeight="1">
      <c r="A6" s="24">
        <v>1</v>
      </c>
      <c r="B6" s="57" t="s">
        <v>111</v>
      </c>
      <c r="C6" s="24">
        <v>3</v>
      </c>
      <c r="D6" s="33">
        <v>4</v>
      </c>
      <c r="E6" s="33">
        <v>5</v>
      </c>
      <c r="F6" s="33">
        <v>6</v>
      </c>
    </row>
    <row r="7" spans="1:6" ht="21" customHeight="1">
      <c r="A7" s="9"/>
      <c r="B7" s="58"/>
      <c r="C7" s="58"/>
      <c r="D7" s="11"/>
      <c r="E7" s="11"/>
      <c r="F7" s="11"/>
    </row>
    <row r="8" spans="1:6" ht="21" customHeight="1">
      <c r="A8" s="58"/>
      <c r="B8" s="9"/>
      <c r="C8" s="9"/>
      <c r="D8" s="11"/>
      <c r="E8" s="11"/>
      <c r="F8" s="11"/>
    </row>
    <row r="9" spans="1:6" ht="18.75" customHeight="1">
      <c r="A9" s="252" t="s">
        <v>93</v>
      </c>
      <c r="B9" s="252" t="s">
        <v>93</v>
      </c>
      <c r="C9" s="253" t="s">
        <v>93</v>
      </c>
      <c r="D9" s="11"/>
      <c r="E9" s="11"/>
      <c r="F9" s="11"/>
    </row>
    <row r="10" spans="1:6" ht="14.25" customHeight="1">
      <c r="A10" t="s">
        <v>322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Right="0"/>
    <pageSetUpPr fitToPage="1"/>
  </sheetPr>
  <dimension ref="A1:Q11"/>
  <sheetViews>
    <sheetView showZeros="0" workbookViewId="0">
      <selection activeCell="D10" sqref="D10"/>
    </sheetView>
  </sheetViews>
  <sheetFormatPr defaultColWidth="9.1171875" defaultRowHeight="14.25" customHeight="1"/>
  <cols>
    <col min="1" max="2" width="23.5859375" customWidth="1"/>
    <col min="3" max="3" width="27" customWidth="1"/>
    <col min="4" max="5" width="23.5859375" customWidth="1"/>
    <col min="6" max="6" width="33.8203125" customWidth="1"/>
    <col min="7" max="8" width="20.1171875" customWidth="1"/>
    <col min="9" max="9" width="25.29296875" customWidth="1"/>
    <col min="10" max="12" width="27" customWidth="1"/>
    <col min="13" max="13" width="23.5859375" customWidth="1"/>
    <col min="14" max="14" width="30.41015625" customWidth="1"/>
    <col min="15" max="15" width="27" customWidth="1"/>
    <col min="16" max="16" width="30.41015625" customWidth="1"/>
    <col min="17" max="17" width="23.5859375" customWidth="1"/>
  </cols>
  <sheetData>
    <row r="1" spans="1:17" ht="13.5" customHeight="1">
      <c r="O1" s="35"/>
      <c r="P1" s="35"/>
      <c r="Q1" s="20" t="s">
        <v>323</v>
      </c>
    </row>
    <row r="2" spans="1:17" ht="27.75" customHeight="1">
      <c r="A2" s="258" t="s">
        <v>324</v>
      </c>
      <c r="B2" s="137"/>
      <c r="C2" s="137"/>
      <c r="D2" s="137"/>
      <c r="E2" s="137"/>
      <c r="F2" s="137"/>
      <c r="G2" s="137"/>
      <c r="H2" s="137"/>
      <c r="I2" s="137"/>
      <c r="J2" s="137"/>
      <c r="K2" s="138"/>
      <c r="L2" s="137"/>
      <c r="M2" s="137"/>
      <c r="N2" s="137"/>
      <c r="O2" s="138"/>
      <c r="P2" s="138"/>
      <c r="Q2" s="137"/>
    </row>
    <row r="3" spans="1:17" ht="18.75" customHeight="1">
      <c r="A3" s="139" t="str">
        <f>"单位名称："&amp;"罗平县九龙社区卫生服务中心"</f>
        <v>单位名称：罗平县九龙社区卫生服务中心</v>
      </c>
      <c r="B3" s="140"/>
      <c r="C3" s="140"/>
      <c r="D3" s="140"/>
      <c r="E3" s="140"/>
      <c r="F3" s="140"/>
      <c r="G3" s="13"/>
      <c r="H3" s="13"/>
      <c r="I3" s="13"/>
      <c r="J3" s="13"/>
      <c r="O3" s="45"/>
      <c r="P3" s="45"/>
      <c r="Q3" s="121" t="s">
        <v>2</v>
      </c>
    </row>
    <row r="4" spans="1:17" ht="15.75" customHeight="1">
      <c r="A4" s="270" t="s">
        <v>325</v>
      </c>
      <c r="B4" s="273" t="s">
        <v>326</v>
      </c>
      <c r="C4" s="273" t="s">
        <v>327</v>
      </c>
      <c r="D4" s="273" t="s">
        <v>328</v>
      </c>
      <c r="E4" s="273" t="s">
        <v>329</v>
      </c>
      <c r="F4" s="273" t="s">
        <v>330</v>
      </c>
      <c r="G4" s="259" t="s">
        <v>210</v>
      </c>
      <c r="H4" s="259"/>
      <c r="I4" s="259"/>
      <c r="J4" s="259"/>
      <c r="K4" s="260"/>
      <c r="L4" s="259"/>
      <c r="M4" s="259"/>
      <c r="N4" s="259"/>
      <c r="O4" s="261"/>
      <c r="P4" s="260"/>
      <c r="Q4" s="262"/>
    </row>
    <row r="5" spans="1:17" ht="17.25" customHeight="1">
      <c r="A5" s="271"/>
      <c r="B5" s="274"/>
      <c r="C5" s="274"/>
      <c r="D5" s="274"/>
      <c r="E5" s="274"/>
      <c r="F5" s="274"/>
      <c r="G5" s="274" t="s">
        <v>29</v>
      </c>
      <c r="H5" s="274" t="s">
        <v>32</v>
      </c>
      <c r="I5" s="274" t="s">
        <v>331</v>
      </c>
      <c r="J5" s="274" t="s">
        <v>332</v>
      </c>
      <c r="K5" s="275" t="s">
        <v>333</v>
      </c>
      <c r="L5" s="263" t="s">
        <v>36</v>
      </c>
      <c r="M5" s="263"/>
      <c r="N5" s="263"/>
      <c r="O5" s="264"/>
      <c r="P5" s="265"/>
      <c r="Q5" s="266"/>
    </row>
    <row r="6" spans="1:17" ht="54" customHeight="1">
      <c r="A6" s="272"/>
      <c r="B6" s="266"/>
      <c r="C6" s="266"/>
      <c r="D6" s="266"/>
      <c r="E6" s="266"/>
      <c r="F6" s="266"/>
      <c r="G6" s="266"/>
      <c r="H6" s="266" t="s">
        <v>31</v>
      </c>
      <c r="I6" s="266"/>
      <c r="J6" s="266"/>
      <c r="K6" s="276"/>
      <c r="L6" s="40" t="s">
        <v>31</v>
      </c>
      <c r="M6" s="40" t="s">
        <v>37</v>
      </c>
      <c r="N6" s="40" t="s">
        <v>219</v>
      </c>
      <c r="O6" s="25" t="s">
        <v>39</v>
      </c>
      <c r="P6" s="41" t="s">
        <v>40</v>
      </c>
      <c r="Q6" s="40" t="s">
        <v>41</v>
      </c>
    </row>
    <row r="7" spans="1:17" ht="15" customHeight="1">
      <c r="A7" s="16">
        <v>1</v>
      </c>
      <c r="B7" s="49">
        <v>2</v>
      </c>
      <c r="C7" s="49">
        <v>3</v>
      </c>
      <c r="D7" s="49">
        <v>4</v>
      </c>
      <c r="E7" s="49">
        <v>5</v>
      </c>
      <c r="F7" s="49">
        <v>6</v>
      </c>
      <c r="G7" s="50">
        <v>7</v>
      </c>
      <c r="H7" s="50">
        <v>8</v>
      </c>
      <c r="I7" s="50">
        <v>9</v>
      </c>
      <c r="J7" s="50">
        <v>10</v>
      </c>
      <c r="K7" s="50">
        <v>11</v>
      </c>
      <c r="L7" s="50">
        <v>12</v>
      </c>
      <c r="M7" s="50">
        <v>13</v>
      </c>
      <c r="N7" s="50">
        <v>14</v>
      </c>
      <c r="O7" s="50">
        <v>15</v>
      </c>
      <c r="P7" s="50">
        <v>16</v>
      </c>
      <c r="Q7" s="50">
        <v>17</v>
      </c>
    </row>
    <row r="8" spans="1:17" ht="21" customHeight="1">
      <c r="A8" s="9" t="s">
        <v>43</v>
      </c>
      <c r="B8" s="42"/>
      <c r="C8" s="42"/>
      <c r="D8" s="42"/>
      <c r="E8" s="51"/>
      <c r="F8" s="11">
        <v>24.9406</v>
      </c>
      <c r="G8" s="11">
        <v>24.9406</v>
      </c>
      <c r="H8" s="11"/>
      <c r="I8" s="11"/>
      <c r="J8" s="11"/>
      <c r="K8" s="11"/>
      <c r="L8" s="11">
        <v>24.9406</v>
      </c>
      <c r="M8" s="11">
        <v>24.9406</v>
      </c>
      <c r="N8" s="11"/>
      <c r="O8" s="11"/>
      <c r="P8" s="11"/>
      <c r="Q8" s="11"/>
    </row>
    <row r="9" spans="1:17" ht="25.5" customHeight="1">
      <c r="A9" s="9" t="s">
        <v>262</v>
      </c>
      <c r="B9" s="9" t="s">
        <v>334</v>
      </c>
      <c r="C9" s="9" t="s">
        <v>335</v>
      </c>
      <c r="D9" s="103" t="s">
        <v>394</v>
      </c>
      <c r="E9" s="303">
        <v>1</v>
      </c>
      <c r="F9" s="11">
        <v>20.9406</v>
      </c>
      <c r="G9" s="11">
        <v>20.9406</v>
      </c>
      <c r="H9" s="11"/>
      <c r="I9" s="11"/>
      <c r="J9" s="11"/>
      <c r="K9" s="11"/>
      <c r="L9" s="11">
        <v>20.9406</v>
      </c>
      <c r="M9" s="11">
        <v>20.9406</v>
      </c>
      <c r="N9" s="11"/>
      <c r="O9" s="11"/>
      <c r="P9" s="11"/>
      <c r="Q9" s="11"/>
    </row>
    <row r="10" spans="1:17" ht="25.5" customHeight="1">
      <c r="A10" s="9" t="s">
        <v>256</v>
      </c>
      <c r="B10" s="9" t="s">
        <v>336</v>
      </c>
      <c r="C10" s="9" t="s">
        <v>337</v>
      </c>
      <c r="D10" s="103" t="s">
        <v>394</v>
      </c>
      <c r="E10" s="303">
        <v>1</v>
      </c>
      <c r="F10" s="11">
        <v>4</v>
      </c>
      <c r="G10" s="11">
        <v>4</v>
      </c>
      <c r="H10" s="11"/>
      <c r="I10" s="11"/>
      <c r="J10" s="11"/>
      <c r="K10" s="11"/>
      <c r="L10" s="11">
        <v>4</v>
      </c>
      <c r="M10" s="11">
        <v>4</v>
      </c>
      <c r="N10" s="11"/>
      <c r="O10" s="11"/>
      <c r="P10" s="11"/>
      <c r="Q10" s="11"/>
    </row>
    <row r="11" spans="1:17" ht="21" customHeight="1">
      <c r="A11" s="267" t="s">
        <v>93</v>
      </c>
      <c r="B11" s="268"/>
      <c r="C11" s="268"/>
      <c r="D11" s="268"/>
      <c r="E11" s="269"/>
      <c r="F11" s="11">
        <v>24.9406</v>
      </c>
      <c r="G11" s="11">
        <v>24.9406</v>
      </c>
      <c r="H11" s="11"/>
      <c r="I11" s="11"/>
      <c r="J11" s="11"/>
      <c r="K11" s="11"/>
      <c r="L11" s="11">
        <v>24.9406</v>
      </c>
      <c r="M11" s="11">
        <v>24.9406</v>
      </c>
      <c r="N11" s="11"/>
      <c r="O11" s="11"/>
      <c r="P11" s="11"/>
      <c r="Q11" s="11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171875" defaultRowHeight="14.25" customHeight="1"/>
  <cols>
    <col min="1" max="1" width="23.5859375" customWidth="1"/>
    <col min="2" max="2" width="27" customWidth="1"/>
    <col min="3" max="3" width="28.29296875" customWidth="1"/>
    <col min="4" max="4" width="23.5859375" customWidth="1"/>
    <col min="5" max="7" width="27" customWidth="1"/>
    <col min="8" max="9" width="20.1171875" customWidth="1"/>
    <col min="10" max="10" width="25.29296875" customWidth="1"/>
    <col min="11" max="13" width="27" customWidth="1"/>
    <col min="14" max="14" width="23.5859375" customWidth="1"/>
    <col min="15" max="15" width="30.41015625" customWidth="1"/>
    <col min="16" max="16" width="27" customWidth="1"/>
    <col min="17" max="17" width="30.41015625" customWidth="1"/>
    <col min="18" max="18" width="23.5859375" customWidth="1"/>
  </cols>
  <sheetData>
    <row r="1" spans="1:18" ht="13.5" customHeight="1">
      <c r="A1" s="38"/>
      <c r="B1" s="38"/>
      <c r="C1" s="38"/>
      <c r="D1" s="39"/>
      <c r="E1" s="39"/>
      <c r="F1" s="39"/>
      <c r="G1" s="39"/>
      <c r="H1" s="38"/>
      <c r="I1" s="38"/>
      <c r="J1" s="38"/>
      <c r="K1" s="38"/>
      <c r="L1" s="44"/>
      <c r="M1" s="38"/>
      <c r="N1" s="38"/>
      <c r="O1" s="38"/>
      <c r="P1" s="35"/>
      <c r="Q1" s="46"/>
      <c r="R1" s="47" t="s">
        <v>338</v>
      </c>
    </row>
    <row r="2" spans="1:18" ht="27.75" customHeight="1">
      <c r="A2" s="258" t="s">
        <v>339</v>
      </c>
      <c r="B2" s="277"/>
      <c r="C2" s="277"/>
      <c r="D2" s="138"/>
      <c r="E2" s="138"/>
      <c r="F2" s="138"/>
      <c r="G2" s="138"/>
      <c r="H2" s="277"/>
      <c r="I2" s="277"/>
      <c r="J2" s="277"/>
      <c r="K2" s="277"/>
      <c r="L2" s="278"/>
      <c r="M2" s="277"/>
      <c r="N2" s="277"/>
      <c r="O2" s="277"/>
      <c r="P2" s="138"/>
      <c r="Q2" s="278"/>
      <c r="R2" s="277"/>
    </row>
    <row r="3" spans="1:18" ht="18.75" customHeight="1">
      <c r="A3" s="279" t="str">
        <f>"单位名称："&amp;"罗平县九龙社区卫生服务中心"</f>
        <v>单位名称：罗平县九龙社区卫生服务中心</v>
      </c>
      <c r="B3" s="166"/>
      <c r="C3" s="166"/>
      <c r="D3" s="30"/>
      <c r="E3" s="30"/>
      <c r="F3" s="30"/>
      <c r="G3" s="30"/>
      <c r="H3" s="29"/>
      <c r="I3" s="29"/>
      <c r="J3" s="29"/>
      <c r="K3" s="29"/>
      <c r="L3" s="44"/>
      <c r="M3" s="38"/>
      <c r="N3" s="38"/>
      <c r="O3" s="38"/>
      <c r="P3" s="45"/>
      <c r="Q3" s="48"/>
      <c r="R3" s="124" t="s">
        <v>2</v>
      </c>
    </row>
    <row r="4" spans="1:18" ht="15.75" customHeight="1">
      <c r="A4" s="270" t="s">
        <v>325</v>
      </c>
      <c r="B4" s="273" t="s">
        <v>340</v>
      </c>
      <c r="C4" s="273" t="s">
        <v>341</v>
      </c>
      <c r="D4" s="281" t="s">
        <v>342</v>
      </c>
      <c r="E4" s="281" t="s">
        <v>343</v>
      </c>
      <c r="F4" s="281" t="s">
        <v>344</v>
      </c>
      <c r="G4" s="281" t="s">
        <v>345</v>
      </c>
      <c r="H4" s="259" t="s">
        <v>210</v>
      </c>
      <c r="I4" s="259"/>
      <c r="J4" s="259"/>
      <c r="K4" s="259"/>
      <c r="L4" s="260"/>
      <c r="M4" s="259"/>
      <c r="N4" s="259"/>
      <c r="O4" s="259"/>
      <c r="P4" s="261"/>
      <c r="Q4" s="260"/>
      <c r="R4" s="262"/>
    </row>
    <row r="5" spans="1:18" ht="17.25" customHeight="1">
      <c r="A5" s="271"/>
      <c r="B5" s="274"/>
      <c r="C5" s="274"/>
      <c r="D5" s="275"/>
      <c r="E5" s="275"/>
      <c r="F5" s="275"/>
      <c r="G5" s="275"/>
      <c r="H5" s="274" t="s">
        <v>29</v>
      </c>
      <c r="I5" s="274" t="s">
        <v>32</v>
      </c>
      <c r="J5" s="274" t="s">
        <v>331</v>
      </c>
      <c r="K5" s="274" t="s">
        <v>332</v>
      </c>
      <c r="L5" s="275" t="s">
        <v>333</v>
      </c>
      <c r="M5" s="263" t="s">
        <v>346</v>
      </c>
      <c r="N5" s="263"/>
      <c r="O5" s="263"/>
      <c r="P5" s="264"/>
      <c r="Q5" s="265"/>
      <c r="R5" s="266"/>
    </row>
    <row r="6" spans="1:18" ht="54" customHeight="1">
      <c r="A6" s="272"/>
      <c r="B6" s="266"/>
      <c r="C6" s="266"/>
      <c r="D6" s="276"/>
      <c r="E6" s="276"/>
      <c r="F6" s="276"/>
      <c r="G6" s="276"/>
      <c r="H6" s="266"/>
      <c r="I6" s="266" t="s">
        <v>31</v>
      </c>
      <c r="J6" s="266"/>
      <c r="K6" s="266"/>
      <c r="L6" s="276"/>
      <c r="M6" s="40" t="s">
        <v>31</v>
      </c>
      <c r="N6" s="40" t="s">
        <v>37</v>
      </c>
      <c r="O6" s="40" t="s">
        <v>219</v>
      </c>
      <c r="P6" s="25" t="s">
        <v>39</v>
      </c>
      <c r="Q6" s="41" t="s">
        <v>40</v>
      </c>
      <c r="R6" s="40" t="s">
        <v>41</v>
      </c>
    </row>
    <row r="7" spans="1:18" ht="15" customHeight="1">
      <c r="A7" s="15">
        <v>1</v>
      </c>
      <c r="B7" s="40">
        <v>2</v>
      </c>
      <c r="C7" s="40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41">
        <v>10</v>
      </c>
      <c r="K7" s="41">
        <v>11</v>
      </c>
      <c r="L7" s="41">
        <v>12</v>
      </c>
      <c r="M7" s="41">
        <v>13</v>
      </c>
      <c r="N7" s="41">
        <v>14</v>
      </c>
      <c r="O7" s="41">
        <v>15</v>
      </c>
      <c r="P7" s="41">
        <v>16</v>
      </c>
      <c r="Q7" s="41">
        <v>17</v>
      </c>
      <c r="R7" s="41">
        <v>18</v>
      </c>
    </row>
    <row r="8" spans="1:18" ht="21" customHeight="1">
      <c r="A8" s="9"/>
      <c r="B8" s="42"/>
      <c r="C8" s="42"/>
      <c r="D8" s="43"/>
      <c r="E8" s="43"/>
      <c r="F8" s="43"/>
      <c r="G8" s="43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21" customHeight="1">
      <c r="A9" s="9"/>
      <c r="B9" s="9"/>
      <c r="C9" s="9"/>
      <c r="D9" s="9"/>
      <c r="E9" s="9"/>
      <c r="F9" s="9"/>
      <c r="G9" s="9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21" customHeight="1">
      <c r="A10" s="267" t="s">
        <v>347</v>
      </c>
      <c r="B10" s="268"/>
      <c r="C10" s="280"/>
      <c r="D10" s="43"/>
      <c r="E10" s="43"/>
      <c r="F10" s="43"/>
      <c r="G10" s="43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14.25" customHeight="1">
      <c r="A11" t="s">
        <v>348</v>
      </c>
    </row>
  </sheetData>
  <mergeCells count="17">
    <mergeCell ref="L5:L6"/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Right="0"/>
    <pageSetUpPr fitToPage="1"/>
  </sheetPr>
  <dimension ref="A1:Q9"/>
  <sheetViews>
    <sheetView showZeros="0" workbookViewId="0">
      <selection activeCell="B8" sqref="B8"/>
    </sheetView>
  </sheetViews>
  <sheetFormatPr defaultColWidth="9.1171875" defaultRowHeight="14.25" customHeight="1"/>
  <cols>
    <col min="1" max="1" width="37.703125" customWidth="1"/>
    <col min="2" max="4" width="13.41015625" customWidth="1"/>
    <col min="5" max="5" width="10.29296875" customWidth="1"/>
    <col min="7" max="14" width="10.29296875" customWidth="1"/>
    <col min="17" max="17" width="11.17578125" customWidth="1"/>
  </cols>
  <sheetData>
    <row r="1" spans="1:17" ht="13.5" customHeight="1">
      <c r="D1" s="27"/>
      <c r="F1" s="28"/>
      <c r="N1" s="35"/>
      <c r="Q1" t="s">
        <v>349</v>
      </c>
    </row>
    <row r="2" spans="1:17" ht="35.25" customHeight="1">
      <c r="A2" s="282" t="s">
        <v>350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</row>
    <row r="3" spans="1:17" ht="24" customHeight="1">
      <c r="A3" s="283" t="str">
        <f>"单位名称："&amp;"罗平县九龙社区卫生服务中心"</f>
        <v>单位名称：罗平县九龙社区卫生服务中心</v>
      </c>
      <c r="B3" s="166"/>
      <c r="C3" s="166"/>
      <c r="D3" s="284"/>
      <c r="E3" s="166"/>
      <c r="F3" s="285"/>
      <c r="G3" s="166"/>
      <c r="H3" s="166"/>
      <c r="I3" s="166"/>
      <c r="J3" s="166"/>
      <c r="K3" s="13"/>
      <c r="L3" s="13"/>
      <c r="M3" s="286"/>
      <c r="N3" s="193"/>
      <c r="Q3" t="s">
        <v>2</v>
      </c>
    </row>
    <row r="4" spans="1:17" ht="19.5" customHeight="1">
      <c r="A4" s="169" t="s">
        <v>351</v>
      </c>
      <c r="B4" s="169" t="s">
        <v>210</v>
      </c>
      <c r="C4" s="169"/>
      <c r="D4" s="169"/>
      <c r="E4" s="287" t="s">
        <v>352</v>
      </c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9"/>
    </row>
    <row r="5" spans="1:17" ht="40.5" customHeight="1">
      <c r="A5" s="169"/>
      <c r="B5" s="6" t="s">
        <v>29</v>
      </c>
      <c r="C5" s="5" t="s">
        <v>32</v>
      </c>
      <c r="D5" s="31" t="s">
        <v>353</v>
      </c>
      <c r="E5" s="32" t="s">
        <v>354</v>
      </c>
      <c r="F5" s="32" t="s">
        <v>355</v>
      </c>
      <c r="G5" s="32" t="s">
        <v>356</v>
      </c>
      <c r="H5" s="32" t="s">
        <v>357</v>
      </c>
      <c r="I5" s="32" t="s">
        <v>358</v>
      </c>
      <c r="J5" s="32" t="s">
        <v>359</v>
      </c>
      <c r="K5" s="32" t="s">
        <v>360</v>
      </c>
      <c r="L5" s="32" t="s">
        <v>361</v>
      </c>
      <c r="M5" s="32" t="s">
        <v>362</v>
      </c>
      <c r="N5" s="32" t="s">
        <v>363</v>
      </c>
      <c r="O5" s="32" t="s">
        <v>364</v>
      </c>
      <c r="P5" s="32" t="s">
        <v>365</v>
      </c>
      <c r="Q5" s="32" t="s">
        <v>366</v>
      </c>
    </row>
    <row r="6" spans="1:17" ht="19.5" customHeight="1">
      <c r="A6" s="33">
        <v>1</v>
      </c>
      <c r="B6" s="33">
        <v>2</v>
      </c>
      <c r="C6" s="33">
        <v>3</v>
      </c>
      <c r="D6" s="6">
        <v>4</v>
      </c>
      <c r="E6" s="24">
        <v>5</v>
      </c>
      <c r="F6" s="33">
        <v>6</v>
      </c>
      <c r="G6" s="24">
        <v>7</v>
      </c>
      <c r="H6" s="24">
        <v>8</v>
      </c>
      <c r="I6" s="24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4">
        <v>15</v>
      </c>
      <c r="P6" s="24">
        <v>16</v>
      </c>
      <c r="Q6" s="24">
        <v>17</v>
      </c>
    </row>
    <row r="7" spans="1:17" ht="18.75" customHeight="1">
      <c r="A7" s="34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36"/>
      <c r="O7" s="37"/>
      <c r="P7" s="37"/>
      <c r="Q7" s="37"/>
    </row>
    <row r="8" spans="1:17" ht="18.75" customHeight="1">
      <c r="A8" s="34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36"/>
      <c r="O8" s="37"/>
      <c r="P8" s="37"/>
      <c r="Q8" s="37"/>
    </row>
    <row r="9" spans="1:17" ht="14.25" customHeight="1">
      <c r="A9" t="s">
        <v>367</v>
      </c>
    </row>
  </sheetData>
  <mergeCells count="6">
    <mergeCell ref="A2:Q2"/>
    <mergeCell ref="A3:J3"/>
    <mergeCell ref="M3:N3"/>
    <mergeCell ref="B4:D4"/>
    <mergeCell ref="E4:Q4"/>
    <mergeCell ref="A4:A5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Right="0"/>
    <pageSetUpPr fitToPage="1"/>
  </sheetPr>
  <dimension ref="A1:J8"/>
  <sheetViews>
    <sheetView showZeros="0" workbookViewId="0">
      <selection activeCell="C18" sqref="C18"/>
    </sheetView>
  </sheetViews>
  <sheetFormatPr defaultColWidth="9.1171875" defaultRowHeight="12" customHeight="1"/>
  <cols>
    <col min="1" max="1" width="26.41015625" customWidth="1"/>
    <col min="2" max="5" width="26.8203125" customWidth="1"/>
    <col min="6" max="6" width="23.5859375" customWidth="1"/>
    <col min="7" max="7" width="25" customWidth="1"/>
    <col min="8" max="9" width="23.5859375" customWidth="1"/>
    <col min="10" max="10" width="26.8203125" customWidth="1"/>
  </cols>
  <sheetData>
    <row r="1" spans="1:10" ht="12" customHeight="1">
      <c r="J1" s="26" t="s">
        <v>368</v>
      </c>
    </row>
    <row r="2" spans="1:10" ht="28.5" customHeight="1">
      <c r="A2" s="181" t="s">
        <v>369</v>
      </c>
      <c r="B2" s="163"/>
      <c r="C2" s="163"/>
      <c r="D2" s="163"/>
      <c r="E2" s="163"/>
      <c r="F2" s="217"/>
      <c r="G2" s="163"/>
      <c r="H2" s="217"/>
      <c r="I2" s="217"/>
      <c r="J2" s="163"/>
    </row>
    <row r="3" spans="1:10" ht="17.25" customHeight="1">
      <c r="A3" s="192" t="str">
        <f>"单位名称："&amp;"罗平县九龙社区卫生服务中心"</f>
        <v>单位名称：罗平县九龙社区卫生服务中心</v>
      </c>
      <c r="B3" s="193"/>
      <c r="C3" s="193"/>
      <c r="D3" s="193"/>
      <c r="E3" s="193"/>
      <c r="F3" s="193"/>
      <c r="G3" s="193"/>
      <c r="H3" s="193"/>
    </row>
    <row r="4" spans="1:10" ht="44.25" customHeight="1">
      <c r="A4" s="21" t="s">
        <v>267</v>
      </c>
      <c r="B4" s="21" t="s">
        <v>268</v>
      </c>
      <c r="C4" s="21" t="s">
        <v>269</v>
      </c>
      <c r="D4" s="21" t="s">
        <v>270</v>
      </c>
      <c r="E4" s="21" t="s">
        <v>271</v>
      </c>
      <c r="F4" s="24" t="s">
        <v>272</v>
      </c>
      <c r="G4" s="21" t="s">
        <v>273</v>
      </c>
      <c r="H4" s="24" t="s">
        <v>274</v>
      </c>
      <c r="I4" s="24" t="s">
        <v>275</v>
      </c>
      <c r="J4" s="21" t="s">
        <v>276</v>
      </c>
    </row>
    <row r="5" spans="1:10" ht="14.25" customHeight="1">
      <c r="A5" s="21">
        <v>1</v>
      </c>
      <c r="B5" s="24">
        <v>2</v>
      </c>
      <c r="C5" s="25">
        <v>3</v>
      </c>
      <c r="D5" s="25">
        <v>4</v>
      </c>
      <c r="E5" s="25">
        <v>5</v>
      </c>
      <c r="F5" s="25">
        <v>6</v>
      </c>
      <c r="G5" s="24">
        <v>7</v>
      </c>
      <c r="H5" s="25">
        <v>8</v>
      </c>
      <c r="I5" s="24">
        <v>9</v>
      </c>
      <c r="J5" s="24">
        <v>10</v>
      </c>
    </row>
    <row r="6" spans="1:10" ht="27.75" customHeight="1">
      <c r="A6" s="9"/>
      <c r="B6" s="10"/>
      <c r="C6" s="10"/>
      <c r="D6" s="10"/>
      <c r="E6" s="10"/>
      <c r="F6" s="10"/>
      <c r="G6" s="10"/>
      <c r="H6" s="10"/>
      <c r="I6" s="10"/>
      <c r="J6" s="10"/>
    </row>
    <row r="7" spans="1:10" ht="26.25" customHeight="1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ht="12" customHeight="1">
      <c r="A8" t="s">
        <v>370</v>
      </c>
    </row>
  </sheetData>
  <mergeCells count="2">
    <mergeCell ref="A2:J2"/>
    <mergeCell ref="A3:H3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Right="0"/>
    <pageSetUpPr fitToPage="1"/>
  </sheetPr>
  <dimension ref="A1:H9"/>
  <sheetViews>
    <sheetView showZeros="0" topLeftCell="C1" workbookViewId="0">
      <selection activeCell="E8" sqref="E8"/>
    </sheetView>
  </sheetViews>
  <sheetFormatPr defaultColWidth="9.1171875" defaultRowHeight="12" customHeight="1"/>
  <cols>
    <col min="1" max="1" width="22.703125" customWidth="1"/>
    <col min="2" max="2" width="24.5859375" customWidth="1"/>
    <col min="3" max="3" width="30.41015625" customWidth="1"/>
    <col min="4" max="5" width="23.5859375" customWidth="1"/>
    <col min="6" max="8" width="32.1171875" customWidth="1"/>
  </cols>
  <sheetData>
    <row r="1" spans="1:8" ht="14.25" customHeight="1">
      <c r="H1" s="20" t="s">
        <v>371</v>
      </c>
    </row>
    <row r="2" spans="1:8" ht="28.5" customHeight="1">
      <c r="A2" s="258" t="s">
        <v>372</v>
      </c>
      <c r="B2" s="137"/>
      <c r="C2" s="137"/>
      <c r="D2" s="137"/>
      <c r="E2" s="137"/>
      <c r="F2" s="137"/>
      <c r="G2" s="137"/>
      <c r="H2" s="137"/>
    </row>
    <row r="3" spans="1:8" ht="13.5" customHeight="1">
      <c r="A3" s="139" t="str">
        <f>"单位名称："&amp;"罗平县九龙社区卫生服务中心"</f>
        <v>单位名称：罗平县九龙社区卫生服务中心</v>
      </c>
      <c r="B3" s="203"/>
      <c r="C3" s="193"/>
    </row>
    <row r="4" spans="1:8" ht="18" customHeight="1">
      <c r="A4" s="270" t="s">
        <v>317</v>
      </c>
      <c r="B4" s="270" t="s">
        <v>373</v>
      </c>
      <c r="C4" s="270" t="s">
        <v>374</v>
      </c>
      <c r="D4" s="270" t="s">
        <v>375</v>
      </c>
      <c r="E4" s="270" t="s">
        <v>376</v>
      </c>
      <c r="F4" s="290" t="s">
        <v>377</v>
      </c>
      <c r="G4" s="259"/>
      <c r="H4" s="262"/>
    </row>
    <row r="5" spans="1:8" ht="18" customHeight="1">
      <c r="A5" s="272"/>
      <c r="B5" s="272"/>
      <c r="C5" s="272"/>
      <c r="D5" s="272"/>
      <c r="E5" s="272"/>
      <c r="F5" s="21" t="s">
        <v>329</v>
      </c>
      <c r="G5" s="21" t="s">
        <v>378</v>
      </c>
      <c r="H5" s="21" t="s">
        <v>379</v>
      </c>
    </row>
    <row r="6" spans="1:8" ht="21" customHeight="1">
      <c r="A6" s="21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  <c r="H6" s="21">
        <v>8</v>
      </c>
    </row>
    <row r="7" spans="1:8" ht="33" customHeight="1">
      <c r="A7" s="9"/>
      <c r="B7" s="9"/>
      <c r="C7" s="9"/>
      <c r="D7" s="9"/>
      <c r="E7" s="9"/>
      <c r="F7" s="9"/>
      <c r="G7" s="11"/>
      <c r="H7" s="11"/>
    </row>
    <row r="8" spans="1:8" ht="24" customHeight="1">
      <c r="A8" s="22" t="s">
        <v>29</v>
      </c>
      <c r="B8" s="23"/>
      <c r="C8" s="23"/>
      <c r="D8" s="23"/>
      <c r="E8" s="23"/>
      <c r="F8" s="9"/>
      <c r="G8" s="11"/>
      <c r="H8" s="11"/>
    </row>
    <row r="9" spans="1:8" ht="12" customHeight="1">
      <c r="C9" t="s">
        <v>380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Right="0"/>
    <pageSetUpPr fitToPage="1"/>
  </sheetPr>
  <dimension ref="A1:K11"/>
  <sheetViews>
    <sheetView showZeros="0" workbookViewId="0">
      <selection activeCell="B14" sqref="B14"/>
    </sheetView>
  </sheetViews>
  <sheetFormatPr defaultColWidth="9.1171875" defaultRowHeight="14.25" customHeight="1"/>
  <cols>
    <col min="1" max="3" width="23.5859375" customWidth="1"/>
    <col min="4" max="7" width="27" customWidth="1"/>
    <col min="8" max="8" width="20.1171875" customWidth="1"/>
    <col min="9" max="9" width="33.8203125" customWidth="1"/>
    <col min="10" max="10" width="32.1171875" customWidth="1"/>
    <col min="11" max="11" width="17.5859375" customWidth="1"/>
  </cols>
  <sheetData>
    <row r="1" spans="1:11" ht="13.5" customHeight="1">
      <c r="D1" s="12"/>
      <c r="E1" s="12"/>
      <c r="F1" s="12"/>
      <c r="G1" s="12"/>
      <c r="K1" s="18" t="s">
        <v>381</v>
      </c>
    </row>
    <row r="2" spans="1:11" ht="27.75" customHeight="1">
      <c r="A2" s="137" t="s">
        <v>382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3.5" customHeight="1">
      <c r="A3" s="192" t="str">
        <f>"单位名称："&amp;"罗平县九龙社区卫生服务中心"</f>
        <v>单位名称：罗平县九龙社区卫生服务中心</v>
      </c>
      <c r="B3" s="203"/>
      <c r="C3" s="203"/>
      <c r="D3" s="203"/>
      <c r="E3" s="203"/>
      <c r="F3" s="203"/>
      <c r="G3" s="203"/>
      <c r="H3" s="13"/>
      <c r="I3" s="13"/>
      <c r="J3" s="13"/>
      <c r="K3" s="125" t="s">
        <v>2</v>
      </c>
    </row>
    <row r="4" spans="1:11" ht="21.75" customHeight="1">
      <c r="A4" s="294" t="s">
        <v>251</v>
      </c>
      <c r="B4" s="294" t="s">
        <v>205</v>
      </c>
      <c r="C4" s="294" t="s">
        <v>203</v>
      </c>
      <c r="D4" s="270" t="s">
        <v>206</v>
      </c>
      <c r="E4" s="270" t="s">
        <v>207</v>
      </c>
      <c r="F4" s="270" t="s">
        <v>252</v>
      </c>
      <c r="G4" s="270" t="s">
        <v>253</v>
      </c>
      <c r="H4" s="297" t="s">
        <v>29</v>
      </c>
      <c r="I4" s="249" t="s">
        <v>383</v>
      </c>
      <c r="J4" s="250"/>
      <c r="K4" s="251"/>
    </row>
    <row r="5" spans="1:11" ht="21.75" customHeight="1">
      <c r="A5" s="295"/>
      <c r="B5" s="295"/>
      <c r="C5" s="295"/>
      <c r="D5" s="271"/>
      <c r="E5" s="271"/>
      <c r="F5" s="271"/>
      <c r="G5" s="271"/>
      <c r="H5" s="298"/>
      <c r="I5" s="270" t="s">
        <v>32</v>
      </c>
      <c r="J5" s="270" t="s">
        <v>33</v>
      </c>
      <c r="K5" s="270" t="s">
        <v>34</v>
      </c>
    </row>
    <row r="6" spans="1:11" ht="40.5" customHeight="1">
      <c r="A6" s="296"/>
      <c r="B6" s="296"/>
      <c r="C6" s="296"/>
      <c r="D6" s="272"/>
      <c r="E6" s="272"/>
      <c r="F6" s="272"/>
      <c r="G6" s="272"/>
      <c r="H6" s="299"/>
      <c r="I6" s="272" t="s">
        <v>31</v>
      </c>
      <c r="J6" s="272"/>
      <c r="K6" s="272"/>
    </row>
    <row r="7" spans="1:11" ht="1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8">
        <v>10</v>
      </c>
      <c r="K7" s="8">
        <v>11</v>
      </c>
    </row>
    <row r="8" spans="1:11" ht="18.75" customHeight="1">
      <c r="A8" s="17"/>
      <c r="B8" s="9"/>
      <c r="C8" s="17"/>
      <c r="D8" s="17"/>
      <c r="E8" s="17"/>
      <c r="F8" s="17"/>
      <c r="G8" s="17"/>
      <c r="H8" s="11"/>
      <c r="I8" s="11"/>
      <c r="J8" s="11"/>
      <c r="K8" s="11"/>
    </row>
    <row r="9" spans="1:11" ht="18.75" customHeight="1">
      <c r="A9" s="9"/>
      <c r="B9" s="9"/>
      <c r="C9" s="9"/>
      <c r="D9" s="9"/>
      <c r="E9" s="9"/>
      <c r="F9" s="9"/>
      <c r="G9" s="9"/>
      <c r="H9" s="11"/>
      <c r="I9" s="11"/>
      <c r="J9" s="11"/>
      <c r="K9" s="11"/>
    </row>
    <row r="10" spans="1:11" ht="18.75" customHeight="1">
      <c r="A10" s="291" t="s">
        <v>93</v>
      </c>
      <c r="B10" s="292"/>
      <c r="C10" s="292"/>
      <c r="D10" s="292"/>
      <c r="E10" s="292"/>
      <c r="F10" s="292"/>
      <c r="G10" s="293"/>
      <c r="H10" s="11"/>
      <c r="I10" s="11"/>
      <c r="J10" s="11"/>
      <c r="K10" s="11"/>
    </row>
    <row r="11" spans="1:11" ht="14.25" customHeight="1">
      <c r="A11" t="s">
        <v>384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T9"/>
  <sheetViews>
    <sheetView showZeros="0" workbookViewId="0">
      <selection activeCell="B14" sqref="B14"/>
    </sheetView>
  </sheetViews>
  <sheetFormatPr defaultColWidth="8" defaultRowHeight="14.25" customHeight="1"/>
  <cols>
    <col min="1" max="1" width="25.29296875" customWidth="1"/>
    <col min="2" max="2" width="33.5859375" customWidth="1"/>
    <col min="3" max="8" width="12.5859375" customWidth="1"/>
    <col min="9" max="9" width="11.703125" customWidth="1"/>
    <col min="10" max="14" width="12.5859375" customWidth="1"/>
    <col min="15" max="15" width="15.8203125" customWidth="1"/>
    <col min="16" max="16" width="9.5859375" customWidth="1"/>
    <col min="17" max="17" width="21.29296875" customWidth="1"/>
    <col min="18" max="18" width="10.5859375" customWidth="1"/>
    <col min="19" max="20" width="10.1171875" customWidth="1"/>
  </cols>
  <sheetData>
    <row r="1" spans="1:20" ht="14.25" customHeight="1">
      <c r="I1" s="39"/>
      <c r="O1" s="39"/>
      <c r="P1" s="39"/>
      <c r="Q1" s="39"/>
      <c r="R1" s="39"/>
      <c r="S1" s="134" t="s">
        <v>24</v>
      </c>
      <c r="T1" s="135" t="s">
        <v>24</v>
      </c>
    </row>
    <row r="2" spans="1:20" ht="36" customHeight="1">
      <c r="A2" s="136" t="s">
        <v>25</v>
      </c>
      <c r="B2" s="137"/>
      <c r="C2" s="137"/>
      <c r="D2" s="137"/>
      <c r="E2" s="137"/>
      <c r="F2" s="137"/>
      <c r="G2" s="137"/>
      <c r="H2" s="137"/>
      <c r="I2" s="138"/>
      <c r="J2" s="137"/>
      <c r="K2" s="137"/>
      <c r="L2" s="137"/>
      <c r="M2" s="137"/>
      <c r="N2" s="137"/>
      <c r="O2" s="138"/>
      <c r="P2" s="138"/>
      <c r="Q2" s="138"/>
      <c r="R2" s="138"/>
      <c r="S2" s="137"/>
      <c r="T2" s="138"/>
    </row>
    <row r="3" spans="1:20" ht="20.25" customHeight="1">
      <c r="A3" s="139" t="str">
        <f>"单位名称："&amp;"罗平县九龙社区卫生服务中心"</f>
        <v>单位名称：罗平县九龙社区卫生服务中心</v>
      </c>
      <c r="B3" s="140"/>
      <c r="C3" s="140"/>
      <c r="D3" s="140"/>
      <c r="E3" s="13"/>
      <c r="F3" s="13"/>
      <c r="G3" s="13"/>
      <c r="H3" s="13"/>
      <c r="I3" s="30"/>
      <c r="J3" s="13"/>
      <c r="K3" s="13"/>
      <c r="L3" s="13"/>
      <c r="M3" s="13"/>
      <c r="N3" s="13"/>
      <c r="O3" s="30"/>
      <c r="P3" s="30"/>
      <c r="Q3" s="30"/>
      <c r="R3" s="30"/>
      <c r="S3" s="141" t="s">
        <v>2</v>
      </c>
      <c r="T3" s="142" t="s">
        <v>26</v>
      </c>
    </row>
    <row r="4" spans="1:20" ht="18.75" customHeight="1">
      <c r="A4" s="153" t="s">
        <v>27</v>
      </c>
      <c r="B4" s="156" t="s">
        <v>28</v>
      </c>
      <c r="C4" s="156" t="s">
        <v>29</v>
      </c>
      <c r="D4" s="143" t="s">
        <v>30</v>
      </c>
      <c r="E4" s="144"/>
      <c r="F4" s="144"/>
      <c r="G4" s="144"/>
      <c r="H4" s="144"/>
      <c r="I4" s="145"/>
      <c r="J4" s="144"/>
      <c r="K4" s="144"/>
      <c r="L4" s="144"/>
      <c r="M4" s="144"/>
      <c r="N4" s="146"/>
      <c r="O4" s="143" t="s">
        <v>20</v>
      </c>
      <c r="P4" s="143"/>
      <c r="Q4" s="143"/>
      <c r="R4" s="143"/>
      <c r="S4" s="144"/>
      <c r="T4" s="147"/>
    </row>
    <row r="5" spans="1:20" ht="24.75" customHeight="1">
      <c r="A5" s="154"/>
      <c r="B5" s="157"/>
      <c r="C5" s="157"/>
      <c r="D5" s="157" t="s">
        <v>31</v>
      </c>
      <c r="E5" s="157" t="s">
        <v>32</v>
      </c>
      <c r="F5" s="157" t="s">
        <v>33</v>
      </c>
      <c r="G5" s="157" t="s">
        <v>34</v>
      </c>
      <c r="H5" s="157" t="s">
        <v>35</v>
      </c>
      <c r="I5" s="148" t="s">
        <v>36</v>
      </c>
      <c r="J5" s="149"/>
      <c r="K5" s="149"/>
      <c r="L5" s="149"/>
      <c r="M5" s="149"/>
      <c r="N5" s="150"/>
      <c r="O5" s="159" t="s">
        <v>31</v>
      </c>
      <c r="P5" s="159" t="s">
        <v>32</v>
      </c>
      <c r="Q5" s="153" t="s">
        <v>33</v>
      </c>
      <c r="R5" s="156" t="s">
        <v>34</v>
      </c>
      <c r="S5" s="162" t="s">
        <v>35</v>
      </c>
      <c r="T5" s="156" t="s">
        <v>36</v>
      </c>
    </row>
    <row r="6" spans="1:20" ht="24.75" customHeight="1">
      <c r="A6" s="155"/>
      <c r="B6" s="158"/>
      <c r="C6" s="158"/>
      <c r="D6" s="158"/>
      <c r="E6" s="158"/>
      <c r="F6" s="158"/>
      <c r="G6" s="158"/>
      <c r="H6" s="158"/>
      <c r="I6" s="8" t="s">
        <v>31</v>
      </c>
      <c r="J6" s="114" t="s">
        <v>37</v>
      </c>
      <c r="K6" s="114" t="s">
        <v>38</v>
      </c>
      <c r="L6" s="114" t="s">
        <v>39</v>
      </c>
      <c r="M6" s="114" t="s">
        <v>40</v>
      </c>
      <c r="N6" s="114" t="s">
        <v>41</v>
      </c>
      <c r="O6" s="160"/>
      <c r="P6" s="160"/>
      <c r="Q6" s="161"/>
      <c r="R6" s="160"/>
      <c r="S6" s="158"/>
      <c r="T6" s="158"/>
    </row>
    <row r="7" spans="1:20" ht="16.5" customHeight="1">
      <c r="A7" s="111">
        <v>1</v>
      </c>
      <c r="B7" s="7">
        <v>2</v>
      </c>
      <c r="C7" s="7">
        <v>3</v>
      </c>
      <c r="D7" s="7">
        <v>4</v>
      </c>
      <c r="E7" s="112">
        <v>5</v>
      </c>
      <c r="F7" s="113">
        <v>6</v>
      </c>
      <c r="G7" s="113">
        <v>7</v>
      </c>
      <c r="H7" s="112">
        <v>8</v>
      </c>
      <c r="I7" s="112">
        <v>9</v>
      </c>
      <c r="J7" s="113">
        <v>10</v>
      </c>
      <c r="K7" s="113">
        <v>11</v>
      </c>
      <c r="L7" s="112">
        <v>12</v>
      </c>
      <c r="M7" s="112">
        <v>13</v>
      </c>
      <c r="N7" s="113">
        <v>14</v>
      </c>
      <c r="O7" s="113">
        <v>15</v>
      </c>
      <c r="P7" s="112">
        <v>16</v>
      </c>
      <c r="Q7" s="115">
        <v>17</v>
      </c>
      <c r="R7" s="116">
        <v>18</v>
      </c>
      <c r="S7" s="116">
        <v>19</v>
      </c>
      <c r="T7" s="116">
        <v>20</v>
      </c>
    </row>
    <row r="8" spans="1:20" ht="16.5" customHeight="1">
      <c r="A8" s="9" t="s">
        <v>42</v>
      </c>
      <c r="B8" s="9" t="s">
        <v>43</v>
      </c>
      <c r="C8" s="11">
        <v>858.18397500000003</v>
      </c>
      <c r="D8" s="11">
        <v>858.18397500000003</v>
      </c>
      <c r="E8" s="11">
        <v>829.64337499999999</v>
      </c>
      <c r="F8" s="11"/>
      <c r="G8" s="11"/>
      <c r="H8" s="11"/>
      <c r="I8" s="11">
        <v>28.540600000000001</v>
      </c>
      <c r="J8" s="11">
        <v>28.540600000000001</v>
      </c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51" t="s">
        <v>29</v>
      </c>
      <c r="B9" s="152"/>
      <c r="C9" s="11">
        <v>858.18397500000003</v>
      </c>
      <c r="D9" s="11">
        <v>858.18397500000003</v>
      </c>
      <c r="E9" s="11">
        <v>829.64337499999999</v>
      </c>
      <c r="F9" s="11"/>
      <c r="G9" s="11"/>
      <c r="H9" s="11"/>
      <c r="I9" s="11">
        <v>28.540600000000001</v>
      </c>
      <c r="J9" s="11">
        <v>28.540600000000001</v>
      </c>
      <c r="K9" s="11"/>
      <c r="L9" s="11"/>
      <c r="M9" s="11"/>
      <c r="N9" s="11"/>
      <c r="O9" s="11"/>
      <c r="P9" s="11"/>
      <c r="Q9" s="11"/>
      <c r="R9" s="11"/>
      <c r="S9" s="11"/>
      <c r="T9" s="11"/>
    </row>
  </sheetData>
  <mergeCells count="22">
    <mergeCell ref="T5:T6"/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S1:T1"/>
    <mergeCell ref="A2:T2"/>
    <mergeCell ref="A3:D3"/>
    <mergeCell ref="S3:T3"/>
    <mergeCell ref="D4:N4"/>
    <mergeCell ref="O4:T4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Right="0"/>
    <pageSetUpPr fitToPage="1"/>
  </sheetPr>
  <dimension ref="A1:G11"/>
  <sheetViews>
    <sheetView showZeros="0" tabSelected="1" topLeftCell="B1" workbookViewId="0">
      <selection activeCell="E10" sqref="E10"/>
    </sheetView>
  </sheetViews>
  <sheetFormatPr defaultColWidth="9.1171875" defaultRowHeight="14.25" customHeight="1"/>
  <cols>
    <col min="1" max="1" width="27.41015625" customWidth="1"/>
    <col min="2" max="2" width="30.703125" customWidth="1"/>
    <col min="3" max="3" width="27.41015625" customWidth="1"/>
    <col min="4" max="4" width="26.8203125" customWidth="1"/>
    <col min="5" max="7" width="30.41015625" customWidth="1"/>
  </cols>
  <sheetData>
    <row r="1" spans="1:7" ht="13.5" customHeight="1">
      <c r="D1" s="1"/>
      <c r="G1" s="2" t="s">
        <v>385</v>
      </c>
    </row>
    <row r="2" spans="1:7" ht="27.75" customHeight="1">
      <c r="A2" s="163" t="s">
        <v>386</v>
      </c>
      <c r="B2" s="163"/>
      <c r="C2" s="163"/>
      <c r="D2" s="163"/>
      <c r="E2" s="163"/>
      <c r="F2" s="163"/>
      <c r="G2" s="163"/>
    </row>
    <row r="3" spans="1:7" ht="13.5" customHeight="1">
      <c r="A3" s="192" t="str">
        <f>"单位名称："&amp;"罗平县九龙社区卫生服务中心"</f>
        <v>单位名称：罗平县九龙社区卫生服务中心</v>
      </c>
      <c r="B3" s="231"/>
      <c r="C3" s="231"/>
      <c r="D3" s="231"/>
      <c r="E3" s="4"/>
      <c r="F3" s="4"/>
      <c r="G3" s="125" t="s">
        <v>2</v>
      </c>
    </row>
    <row r="4" spans="1:7" ht="21.75" customHeight="1">
      <c r="A4" s="235" t="s">
        <v>203</v>
      </c>
      <c r="B4" s="235" t="s">
        <v>251</v>
      </c>
      <c r="C4" s="235" t="s">
        <v>205</v>
      </c>
      <c r="D4" s="216" t="s">
        <v>387</v>
      </c>
      <c r="E4" s="169" t="s">
        <v>32</v>
      </c>
      <c r="F4" s="169"/>
      <c r="G4" s="169"/>
    </row>
    <row r="5" spans="1:7" ht="21.75" customHeight="1">
      <c r="A5" s="235"/>
      <c r="B5" s="235"/>
      <c r="C5" s="235"/>
      <c r="D5" s="216"/>
      <c r="E5" s="169" t="s">
        <v>395</v>
      </c>
      <c r="F5" s="216" t="s">
        <v>396</v>
      </c>
      <c r="G5" s="216" t="s">
        <v>397</v>
      </c>
    </row>
    <row r="6" spans="1:7" ht="40.5" customHeight="1">
      <c r="A6" s="235"/>
      <c r="B6" s="235"/>
      <c r="C6" s="235"/>
      <c r="D6" s="216"/>
      <c r="E6" s="169"/>
      <c r="F6" s="216" t="s">
        <v>31</v>
      </c>
      <c r="G6" s="216"/>
    </row>
    <row r="7" spans="1:7" ht="15.75" customHeight="1">
      <c r="A7" s="7">
        <v>1</v>
      </c>
      <c r="B7" s="7">
        <v>2</v>
      </c>
      <c r="C7" s="7">
        <v>3</v>
      </c>
      <c r="D7" s="7">
        <v>4</v>
      </c>
      <c r="E7" s="7">
        <v>8</v>
      </c>
      <c r="F7" s="7">
        <v>9</v>
      </c>
      <c r="G7" s="8">
        <v>10</v>
      </c>
    </row>
    <row r="8" spans="1:7" ht="26.25" customHeight="1">
      <c r="A8" s="9" t="s">
        <v>43</v>
      </c>
      <c r="B8" s="10"/>
      <c r="C8" s="10"/>
      <c r="D8" s="10"/>
      <c r="E8" s="11"/>
      <c r="F8" s="11">
        <v>11.457599999999999</v>
      </c>
      <c r="G8" s="11"/>
    </row>
    <row r="9" spans="1:7" ht="24.75" customHeight="1">
      <c r="A9" s="10"/>
      <c r="B9" s="9" t="s">
        <v>388</v>
      </c>
      <c r="C9" s="9" t="s">
        <v>244</v>
      </c>
      <c r="D9" s="9" t="s">
        <v>389</v>
      </c>
      <c r="E9" s="11"/>
      <c r="F9" s="11">
        <v>3.0575999999999999</v>
      </c>
      <c r="G9" s="11"/>
    </row>
    <row r="10" spans="1:7" ht="24.75" customHeight="1">
      <c r="A10" s="9"/>
      <c r="B10" s="9" t="s">
        <v>390</v>
      </c>
      <c r="C10" s="9" t="s">
        <v>247</v>
      </c>
      <c r="D10" s="9" t="s">
        <v>389</v>
      </c>
      <c r="E10" s="11"/>
      <c r="F10" s="11">
        <v>8.4</v>
      </c>
      <c r="G10" s="11"/>
    </row>
    <row r="11" spans="1:7" ht="18.75" customHeight="1">
      <c r="A11" s="300" t="s">
        <v>29</v>
      </c>
      <c r="B11" s="301" t="s">
        <v>391</v>
      </c>
      <c r="C11" s="301"/>
      <c r="D11" s="302"/>
      <c r="E11" s="11"/>
      <c r="F11" s="11">
        <v>11.457599999999999</v>
      </c>
      <c r="G11" s="11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  <pageSetUpPr fitToPage="1"/>
  </sheetPr>
  <dimension ref="A1:Q25"/>
  <sheetViews>
    <sheetView showZeros="0" workbookViewId="0">
      <selection activeCell="B10" sqref="B10"/>
    </sheetView>
  </sheetViews>
  <sheetFormatPr defaultColWidth="9.1171875" defaultRowHeight="14.25" customHeight="1"/>
  <cols>
    <col min="1" max="1" width="30.41015625" customWidth="1"/>
    <col min="2" max="2" width="37.703125" customWidth="1"/>
    <col min="3" max="3" width="18.8203125" customWidth="1"/>
    <col min="4" max="4" width="21" customWidth="1"/>
    <col min="5" max="5" width="18.8203125" customWidth="1"/>
    <col min="6" max="6" width="20.1171875" customWidth="1"/>
    <col min="7" max="7" width="18.8203125" customWidth="1"/>
    <col min="8" max="8" width="19.8203125" customWidth="1"/>
    <col min="9" max="9" width="21.29296875" customWidth="1"/>
    <col min="10" max="10" width="15.5859375" customWidth="1"/>
    <col min="11" max="11" width="16.41015625" customWidth="1"/>
    <col min="12" max="12" width="13.5859375" customWidth="1"/>
    <col min="13" max="17" width="18.8203125" customWidth="1"/>
  </cols>
  <sheetData>
    <row r="1" spans="1:17" ht="15.75" customHeight="1">
      <c r="Q1" s="20" t="s">
        <v>44</v>
      </c>
    </row>
    <row r="2" spans="1:17" ht="28.5" customHeight="1">
      <c r="A2" s="163" t="s">
        <v>45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</row>
    <row r="3" spans="1:17" ht="15" customHeight="1">
      <c r="A3" s="164" t="str">
        <f>"单位名称："&amp;"罗平县九龙社区卫生服务中心"</f>
        <v>单位名称：罗平县九龙社区卫生服务中心</v>
      </c>
      <c r="B3" s="165"/>
      <c r="C3" s="166"/>
      <c r="D3" s="167"/>
      <c r="E3" s="166"/>
      <c r="F3" s="167"/>
      <c r="G3" s="166"/>
      <c r="H3" s="167"/>
      <c r="I3" s="167"/>
      <c r="J3" s="167"/>
      <c r="K3" s="166"/>
      <c r="L3" s="167"/>
      <c r="M3" s="166"/>
      <c r="N3" s="166"/>
      <c r="O3" s="4"/>
      <c r="P3" s="4"/>
      <c r="Q3" s="120" t="s">
        <v>2</v>
      </c>
    </row>
    <row r="4" spans="1:17" ht="17.25" customHeight="1">
      <c r="A4" s="174" t="s">
        <v>46</v>
      </c>
      <c r="B4" s="175" t="s">
        <v>47</v>
      </c>
      <c r="C4" s="177" t="s">
        <v>29</v>
      </c>
      <c r="D4" s="168" t="s">
        <v>48</v>
      </c>
      <c r="E4" s="169"/>
      <c r="F4" s="168" t="s">
        <v>49</v>
      </c>
      <c r="G4" s="169"/>
      <c r="H4" s="178" t="s">
        <v>32</v>
      </c>
      <c r="I4" s="173" t="s">
        <v>33</v>
      </c>
      <c r="J4" s="175" t="s">
        <v>50</v>
      </c>
      <c r="K4" s="179" t="s">
        <v>34</v>
      </c>
      <c r="L4" s="168" t="s">
        <v>36</v>
      </c>
      <c r="M4" s="170"/>
      <c r="N4" s="170"/>
      <c r="O4" s="170"/>
      <c r="P4" s="170"/>
      <c r="Q4" s="171"/>
    </row>
    <row r="5" spans="1:17" ht="26.25" customHeight="1">
      <c r="A5" s="169"/>
      <c r="B5" s="176"/>
      <c r="C5" s="176"/>
      <c r="D5" s="104" t="s">
        <v>29</v>
      </c>
      <c r="E5" s="104" t="s">
        <v>51</v>
      </c>
      <c r="F5" s="104" t="s">
        <v>29</v>
      </c>
      <c r="G5" s="105" t="s">
        <v>51</v>
      </c>
      <c r="H5" s="176"/>
      <c r="I5" s="176"/>
      <c r="J5" s="176"/>
      <c r="K5" s="180"/>
      <c r="L5" s="104" t="s">
        <v>31</v>
      </c>
      <c r="M5" s="108" t="s">
        <v>52</v>
      </c>
      <c r="N5" s="108" t="s">
        <v>53</v>
      </c>
      <c r="O5" s="108" t="s">
        <v>54</v>
      </c>
      <c r="P5" s="108" t="s">
        <v>55</v>
      </c>
      <c r="Q5" s="108" t="s">
        <v>56</v>
      </c>
    </row>
    <row r="6" spans="1:17" ht="16.5" customHeight="1">
      <c r="A6" s="6">
        <v>1</v>
      </c>
      <c r="B6" s="104">
        <v>2</v>
      </c>
      <c r="C6" s="104">
        <v>3</v>
      </c>
      <c r="D6" s="104">
        <v>4</v>
      </c>
      <c r="E6" s="106">
        <v>5</v>
      </c>
      <c r="F6" s="107">
        <v>6</v>
      </c>
      <c r="G6" s="106">
        <v>7</v>
      </c>
      <c r="H6" s="107">
        <v>8</v>
      </c>
      <c r="I6" s="106">
        <v>9</v>
      </c>
      <c r="J6" s="106">
        <v>10</v>
      </c>
      <c r="K6" s="106">
        <v>11</v>
      </c>
      <c r="L6" s="106">
        <v>12</v>
      </c>
      <c r="M6" s="109">
        <v>13</v>
      </c>
      <c r="N6" s="110">
        <v>14</v>
      </c>
      <c r="O6" s="110">
        <v>15</v>
      </c>
      <c r="P6" s="110">
        <v>16</v>
      </c>
      <c r="Q6" s="110">
        <v>17</v>
      </c>
    </row>
    <row r="7" spans="1:17" ht="19.5" customHeight="1">
      <c r="A7" s="9" t="s">
        <v>57</v>
      </c>
      <c r="B7" s="9" t="s">
        <v>58</v>
      </c>
      <c r="C7" s="11">
        <v>145.98482000000001</v>
      </c>
      <c r="D7" s="11">
        <v>145.98482000000001</v>
      </c>
      <c r="E7" s="11">
        <v>145.98482000000001</v>
      </c>
      <c r="F7" s="11"/>
      <c r="G7" s="11"/>
      <c r="H7" s="11">
        <v>145.98482000000001</v>
      </c>
      <c r="I7" s="11"/>
      <c r="J7" s="11"/>
      <c r="K7" s="11"/>
      <c r="L7" s="11"/>
      <c r="M7" s="11"/>
      <c r="N7" s="11"/>
      <c r="O7" s="11"/>
      <c r="P7" s="11"/>
      <c r="Q7" s="11"/>
    </row>
    <row r="8" spans="1:17" ht="19.5" customHeight="1">
      <c r="A8" s="80" t="s">
        <v>59</v>
      </c>
      <c r="B8" s="80" t="s">
        <v>60</v>
      </c>
      <c r="C8" s="11">
        <v>142.92722000000001</v>
      </c>
      <c r="D8" s="11">
        <v>142.92722000000001</v>
      </c>
      <c r="E8" s="11">
        <v>142.92722000000001</v>
      </c>
      <c r="F8" s="11"/>
      <c r="G8" s="11"/>
      <c r="H8" s="11">
        <v>142.92722000000001</v>
      </c>
      <c r="I8" s="11"/>
      <c r="J8" s="11"/>
      <c r="K8" s="11"/>
      <c r="L8" s="11"/>
      <c r="M8" s="11"/>
      <c r="N8" s="11"/>
      <c r="O8" s="11"/>
      <c r="P8" s="11"/>
      <c r="Q8" s="11"/>
    </row>
    <row r="9" spans="1:17" ht="19.5" customHeight="1">
      <c r="A9" s="101" t="s">
        <v>61</v>
      </c>
      <c r="B9" s="101" t="s">
        <v>62</v>
      </c>
      <c r="C9" s="11">
        <v>10.831580000000001</v>
      </c>
      <c r="D9" s="11">
        <v>10.831580000000001</v>
      </c>
      <c r="E9" s="11">
        <v>10.831580000000001</v>
      </c>
      <c r="F9" s="11"/>
      <c r="G9" s="11"/>
      <c r="H9" s="11">
        <v>10.831580000000001</v>
      </c>
      <c r="I9" s="11"/>
      <c r="J9" s="11"/>
      <c r="K9" s="11"/>
      <c r="L9" s="11"/>
      <c r="M9" s="11"/>
      <c r="N9" s="11"/>
      <c r="O9" s="11"/>
      <c r="P9" s="11"/>
      <c r="Q9" s="11"/>
    </row>
    <row r="10" spans="1:17" ht="19.5" customHeight="1">
      <c r="A10" s="101" t="s">
        <v>63</v>
      </c>
      <c r="B10" s="101" t="s">
        <v>64</v>
      </c>
      <c r="C10" s="11">
        <v>88.063760000000002</v>
      </c>
      <c r="D10" s="11">
        <v>88.063760000000002</v>
      </c>
      <c r="E10" s="11">
        <v>88.063760000000002</v>
      </c>
      <c r="F10" s="11"/>
      <c r="G10" s="11"/>
      <c r="H10" s="11">
        <v>88.063760000000002</v>
      </c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19.5" customHeight="1">
      <c r="A11" s="101" t="s">
        <v>65</v>
      </c>
      <c r="B11" s="101" t="s">
        <v>66</v>
      </c>
      <c r="C11" s="11">
        <v>44.031880000000001</v>
      </c>
      <c r="D11" s="11">
        <v>44.031880000000001</v>
      </c>
      <c r="E11" s="11">
        <v>44.031880000000001</v>
      </c>
      <c r="F11" s="11"/>
      <c r="G11" s="11"/>
      <c r="H11" s="11">
        <v>44.031880000000001</v>
      </c>
      <c r="I11" s="11"/>
      <c r="J11" s="11"/>
      <c r="K11" s="11"/>
      <c r="L11" s="11"/>
      <c r="M11" s="11"/>
      <c r="N11" s="11"/>
      <c r="O11" s="11"/>
      <c r="P11" s="11"/>
      <c r="Q11" s="11"/>
    </row>
    <row r="12" spans="1:17" ht="19.5" customHeight="1">
      <c r="A12" s="80" t="s">
        <v>67</v>
      </c>
      <c r="B12" s="80" t="s">
        <v>68</v>
      </c>
      <c r="C12" s="11">
        <v>3.0575999999999999</v>
      </c>
      <c r="D12" s="11">
        <v>3.0575999999999999</v>
      </c>
      <c r="E12" s="11">
        <v>3.0575999999999999</v>
      </c>
      <c r="F12" s="11"/>
      <c r="G12" s="11"/>
      <c r="H12" s="11">
        <v>3.0575999999999999</v>
      </c>
      <c r="I12" s="11"/>
      <c r="J12" s="11"/>
      <c r="K12" s="11"/>
      <c r="L12" s="11"/>
      <c r="M12" s="11"/>
      <c r="N12" s="11"/>
      <c r="O12" s="11"/>
      <c r="P12" s="11"/>
      <c r="Q12" s="11"/>
    </row>
    <row r="13" spans="1:17" ht="19.5" customHeight="1">
      <c r="A13" s="101" t="s">
        <v>69</v>
      </c>
      <c r="B13" s="101" t="s">
        <v>70</v>
      </c>
      <c r="C13" s="11">
        <v>3.0575999999999999</v>
      </c>
      <c r="D13" s="11">
        <v>3.0575999999999999</v>
      </c>
      <c r="E13" s="11">
        <v>3.0575999999999999</v>
      </c>
      <c r="F13" s="11"/>
      <c r="G13" s="11"/>
      <c r="H13" s="11">
        <v>3.0575999999999999</v>
      </c>
      <c r="I13" s="11"/>
      <c r="J13" s="11"/>
      <c r="K13" s="11"/>
      <c r="L13" s="11"/>
      <c r="M13" s="11"/>
      <c r="N13" s="11"/>
      <c r="O13" s="11"/>
      <c r="P13" s="11"/>
      <c r="Q13" s="11"/>
    </row>
    <row r="14" spans="1:17" ht="19.5" customHeight="1">
      <c r="A14" s="9" t="s">
        <v>71</v>
      </c>
      <c r="B14" s="9" t="s">
        <v>72</v>
      </c>
      <c r="C14" s="11">
        <v>648.52199499999995</v>
      </c>
      <c r="D14" s="11">
        <v>619.98139500000002</v>
      </c>
      <c r="E14" s="11">
        <v>619.98139500000002</v>
      </c>
      <c r="F14" s="11">
        <v>28.540600000000001</v>
      </c>
      <c r="G14" s="11"/>
      <c r="H14" s="11">
        <v>619.98139500000002</v>
      </c>
      <c r="I14" s="11"/>
      <c r="J14" s="11"/>
      <c r="K14" s="11"/>
      <c r="L14" s="11">
        <v>28.540600000000001</v>
      </c>
      <c r="M14" s="11">
        <v>28.540600000000001</v>
      </c>
      <c r="N14" s="11"/>
      <c r="O14" s="11"/>
      <c r="P14" s="11"/>
      <c r="Q14" s="11"/>
    </row>
    <row r="15" spans="1:17" ht="19.5" customHeight="1">
      <c r="A15" s="80" t="s">
        <v>73</v>
      </c>
      <c r="B15" s="80" t="s">
        <v>74</v>
      </c>
      <c r="C15" s="11">
        <v>542.479963</v>
      </c>
      <c r="D15" s="11">
        <v>513.93936299999996</v>
      </c>
      <c r="E15" s="11">
        <v>513.93936299999996</v>
      </c>
      <c r="F15" s="11">
        <v>28.540600000000001</v>
      </c>
      <c r="G15" s="11"/>
      <c r="H15" s="11">
        <v>513.93936299999996</v>
      </c>
      <c r="I15" s="11"/>
      <c r="J15" s="11"/>
      <c r="K15" s="11"/>
      <c r="L15" s="11">
        <v>28.540600000000001</v>
      </c>
      <c r="M15" s="11">
        <v>28.540600000000001</v>
      </c>
      <c r="N15" s="11"/>
      <c r="O15" s="11"/>
      <c r="P15" s="11"/>
      <c r="Q15" s="11"/>
    </row>
    <row r="16" spans="1:17" ht="19.5" customHeight="1">
      <c r="A16" s="101" t="s">
        <v>75</v>
      </c>
      <c r="B16" s="101" t="s">
        <v>76</v>
      </c>
      <c r="C16" s="11">
        <v>542.479963</v>
      </c>
      <c r="D16" s="11">
        <v>513.93936299999996</v>
      </c>
      <c r="E16" s="11">
        <v>513.93936299999996</v>
      </c>
      <c r="F16" s="11">
        <v>28.540600000000001</v>
      </c>
      <c r="G16" s="11"/>
      <c r="H16" s="11">
        <v>513.93936299999996</v>
      </c>
      <c r="I16" s="11"/>
      <c r="J16" s="11"/>
      <c r="K16" s="11"/>
      <c r="L16" s="11">
        <v>28.540600000000001</v>
      </c>
      <c r="M16" s="11">
        <v>28.540600000000001</v>
      </c>
      <c r="N16" s="11"/>
      <c r="O16" s="11"/>
      <c r="P16" s="11"/>
      <c r="Q16" s="11"/>
    </row>
    <row r="17" spans="1:17" ht="19.5" customHeight="1">
      <c r="A17" s="80" t="s">
        <v>77</v>
      </c>
      <c r="B17" s="80" t="s">
        <v>78</v>
      </c>
      <c r="C17" s="11">
        <v>83.270447000000004</v>
      </c>
      <c r="D17" s="11">
        <v>83.270447000000004</v>
      </c>
      <c r="E17" s="11">
        <v>83.270447000000004</v>
      </c>
      <c r="F17" s="11"/>
      <c r="G17" s="11"/>
      <c r="H17" s="11">
        <v>83.270447000000004</v>
      </c>
      <c r="I17" s="11"/>
      <c r="J17" s="11"/>
      <c r="K17" s="11"/>
      <c r="L17" s="11"/>
      <c r="M17" s="11"/>
      <c r="N17" s="11"/>
      <c r="O17" s="11"/>
      <c r="P17" s="11"/>
      <c r="Q17" s="11"/>
    </row>
    <row r="18" spans="1:17" ht="19.5" customHeight="1">
      <c r="A18" s="101" t="s">
        <v>79</v>
      </c>
      <c r="B18" s="101" t="s">
        <v>80</v>
      </c>
      <c r="C18" s="11">
        <v>83.270447000000004</v>
      </c>
      <c r="D18" s="11">
        <v>83.270447000000004</v>
      </c>
      <c r="E18" s="11">
        <v>83.270447000000004</v>
      </c>
      <c r="F18" s="11"/>
      <c r="G18" s="11"/>
      <c r="H18" s="11">
        <v>83.270447000000004</v>
      </c>
      <c r="I18" s="11"/>
      <c r="J18" s="11"/>
      <c r="K18" s="11"/>
      <c r="L18" s="11"/>
      <c r="M18" s="11"/>
      <c r="N18" s="11"/>
      <c r="O18" s="11"/>
      <c r="P18" s="11"/>
      <c r="Q18" s="11"/>
    </row>
    <row r="19" spans="1:17" ht="19.5" customHeight="1">
      <c r="A19" s="80" t="s">
        <v>81</v>
      </c>
      <c r="B19" s="80" t="s">
        <v>82</v>
      </c>
      <c r="C19" s="11">
        <v>22.771585000000002</v>
      </c>
      <c r="D19" s="11">
        <v>22.771585000000002</v>
      </c>
      <c r="E19" s="11">
        <v>22.771585000000002</v>
      </c>
      <c r="F19" s="11"/>
      <c r="G19" s="11"/>
      <c r="H19" s="11">
        <v>22.771585000000002</v>
      </c>
      <c r="I19" s="11"/>
      <c r="J19" s="11"/>
      <c r="K19" s="11"/>
      <c r="L19" s="11"/>
      <c r="M19" s="11"/>
      <c r="N19" s="11"/>
      <c r="O19" s="11"/>
      <c r="P19" s="11"/>
      <c r="Q19" s="11"/>
    </row>
    <row r="20" spans="1:17" ht="19.5" customHeight="1">
      <c r="A20" s="101" t="s">
        <v>83</v>
      </c>
      <c r="B20" s="101" t="s">
        <v>84</v>
      </c>
      <c r="C20" s="11">
        <v>22.240942</v>
      </c>
      <c r="D20" s="11">
        <v>22.240942</v>
      </c>
      <c r="E20" s="11">
        <v>22.240942</v>
      </c>
      <c r="F20" s="11"/>
      <c r="G20" s="11"/>
      <c r="H20" s="11">
        <v>22.240942</v>
      </c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19.5" customHeight="1">
      <c r="A21" s="101" t="s">
        <v>85</v>
      </c>
      <c r="B21" s="101" t="s">
        <v>86</v>
      </c>
      <c r="C21" s="11">
        <v>0.53064299999999998</v>
      </c>
      <c r="D21" s="11">
        <v>0.53064299999999998</v>
      </c>
      <c r="E21" s="11">
        <v>0.53064299999999998</v>
      </c>
      <c r="F21" s="11"/>
      <c r="G21" s="11"/>
      <c r="H21" s="11">
        <v>0.53064299999999998</v>
      </c>
      <c r="I21" s="11"/>
      <c r="J21" s="11"/>
      <c r="K21" s="11"/>
      <c r="L21" s="11"/>
      <c r="M21" s="11"/>
      <c r="N21" s="11"/>
      <c r="O21" s="11"/>
      <c r="P21" s="11"/>
      <c r="Q21" s="11"/>
    </row>
    <row r="22" spans="1:17" ht="19.5" customHeight="1">
      <c r="A22" s="9" t="s">
        <v>87</v>
      </c>
      <c r="B22" s="9" t="s">
        <v>88</v>
      </c>
      <c r="C22" s="11">
        <v>63.677160000000001</v>
      </c>
      <c r="D22" s="11">
        <v>63.677160000000001</v>
      </c>
      <c r="E22" s="11">
        <v>63.677160000000001</v>
      </c>
      <c r="F22" s="11"/>
      <c r="G22" s="11"/>
      <c r="H22" s="11">
        <v>63.677160000000001</v>
      </c>
      <c r="I22" s="11"/>
      <c r="J22" s="11"/>
      <c r="K22" s="11"/>
      <c r="L22" s="11"/>
      <c r="M22" s="11"/>
      <c r="N22" s="11"/>
      <c r="O22" s="11"/>
      <c r="P22" s="11"/>
      <c r="Q22" s="11"/>
    </row>
    <row r="23" spans="1:17" ht="19.5" customHeight="1">
      <c r="A23" s="80" t="s">
        <v>89</v>
      </c>
      <c r="B23" s="80" t="s">
        <v>90</v>
      </c>
      <c r="C23" s="11">
        <v>63.677160000000001</v>
      </c>
      <c r="D23" s="11">
        <v>63.677160000000001</v>
      </c>
      <c r="E23" s="11">
        <v>63.677160000000001</v>
      </c>
      <c r="F23" s="11"/>
      <c r="G23" s="11"/>
      <c r="H23" s="11">
        <v>63.677160000000001</v>
      </c>
      <c r="I23" s="11"/>
      <c r="J23" s="11"/>
      <c r="K23" s="11"/>
      <c r="L23" s="11"/>
      <c r="M23" s="11"/>
      <c r="N23" s="11"/>
      <c r="O23" s="11"/>
      <c r="P23" s="11"/>
      <c r="Q23" s="11"/>
    </row>
    <row r="24" spans="1:17" ht="19.5" customHeight="1">
      <c r="A24" s="101" t="s">
        <v>91</v>
      </c>
      <c r="B24" s="101" t="s">
        <v>92</v>
      </c>
      <c r="C24" s="11">
        <v>63.677160000000001</v>
      </c>
      <c r="D24" s="11">
        <v>63.677160000000001</v>
      </c>
      <c r="E24" s="11">
        <v>63.677160000000001</v>
      </c>
      <c r="F24" s="11"/>
      <c r="G24" s="11"/>
      <c r="H24" s="11">
        <v>63.677160000000001</v>
      </c>
      <c r="I24" s="11"/>
      <c r="J24" s="11"/>
      <c r="K24" s="11"/>
      <c r="L24" s="11"/>
      <c r="M24" s="11"/>
      <c r="N24" s="11"/>
      <c r="O24" s="11"/>
      <c r="P24" s="11"/>
      <c r="Q24" s="11"/>
    </row>
    <row r="25" spans="1:17" ht="17.25" customHeight="1">
      <c r="A25" s="172" t="s">
        <v>93</v>
      </c>
      <c r="B25" s="173" t="s">
        <v>93</v>
      </c>
      <c r="C25" s="11">
        <v>858.18397500000003</v>
      </c>
      <c r="D25" s="11">
        <v>829.64337499999999</v>
      </c>
      <c r="E25" s="11">
        <v>829.64337499999999</v>
      </c>
      <c r="F25" s="11">
        <v>28.540600000000001</v>
      </c>
      <c r="G25" s="11"/>
      <c r="H25" s="11">
        <v>829.64337499999999</v>
      </c>
      <c r="I25" s="11"/>
      <c r="J25" s="11"/>
      <c r="K25" s="11"/>
      <c r="L25" s="11">
        <v>28.540600000000001</v>
      </c>
      <c r="M25" s="11">
        <v>28.540600000000001</v>
      </c>
      <c r="N25" s="11"/>
      <c r="O25" s="11"/>
      <c r="P25" s="11"/>
      <c r="Q25" s="11"/>
    </row>
  </sheetData>
  <mergeCells count="13">
    <mergeCell ref="A25:B25"/>
    <mergeCell ref="A4:A5"/>
    <mergeCell ref="B4:B5"/>
    <mergeCell ref="C4:C5"/>
    <mergeCell ref="H4:H5"/>
    <mergeCell ref="A2:Q2"/>
    <mergeCell ref="A3:N3"/>
    <mergeCell ref="D4:E4"/>
    <mergeCell ref="F4:G4"/>
    <mergeCell ref="L4:Q4"/>
    <mergeCell ref="I4:I5"/>
    <mergeCell ref="J4:J5"/>
    <mergeCell ref="K4:K5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  <pageSetUpPr fitToPage="1"/>
  </sheetPr>
  <dimension ref="A1:D16"/>
  <sheetViews>
    <sheetView showZeros="0" workbookViewId="0">
      <selection activeCell="B10" sqref="B10"/>
    </sheetView>
  </sheetViews>
  <sheetFormatPr defaultColWidth="9.1171875" defaultRowHeight="14.25" customHeight="1"/>
  <cols>
    <col min="1" max="1" width="49.29296875" customWidth="1"/>
    <col min="2" max="2" width="38.8203125" customWidth="1"/>
    <col min="3" max="3" width="52.703125" customWidth="1"/>
    <col min="4" max="4" width="36.41015625" customWidth="1"/>
  </cols>
  <sheetData>
    <row r="1" spans="1:4" ht="14.25" customHeight="1">
      <c r="A1" s="95"/>
      <c r="C1" s="102"/>
      <c r="D1" s="74" t="s">
        <v>94</v>
      </c>
    </row>
    <row r="2" spans="1:4" ht="31.5" customHeight="1">
      <c r="A2" s="181" t="s">
        <v>95</v>
      </c>
      <c r="B2" s="182"/>
      <c r="C2" s="183"/>
      <c r="D2" s="182"/>
    </row>
    <row r="3" spans="1:4" ht="17.25" customHeight="1">
      <c r="A3" s="184" t="str">
        <f>"单位名称："&amp;"罗平县九龙社区卫生服务中心"</f>
        <v>单位名称：罗平县九龙社区卫生服务中心</v>
      </c>
      <c r="B3" s="185"/>
      <c r="C3" s="102"/>
      <c r="D3" s="121" t="s">
        <v>2</v>
      </c>
    </row>
    <row r="4" spans="1:4" ht="19.5" customHeight="1">
      <c r="A4" s="169" t="s">
        <v>3</v>
      </c>
      <c r="B4" s="169"/>
      <c r="C4" s="186" t="s">
        <v>4</v>
      </c>
      <c r="D4" s="187"/>
    </row>
    <row r="5" spans="1:4" ht="21.75" customHeight="1">
      <c r="A5" s="169" t="s">
        <v>5</v>
      </c>
      <c r="B5" s="188" t="s">
        <v>6</v>
      </c>
      <c r="C5" s="190" t="s">
        <v>96</v>
      </c>
      <c r="D5" s="188" t="s">
        <v>6</v>
      </c>
    </row>
    <row r="6" spans="1:4" ht="17.25" customHeight="1">
      <c r="A6" s="169"/>
      <c r="B6" s="189"/>
      <c r="C6" s="190"/>
      <c r="D6" s="189"/>
    </row>
    <row r="7" spans="1:4" ht="17.25" customHeight="1">
      <c r="A7" s="9" t="s">
        <v>97</v>
      </c>
      <c r="B7" s="11">
        <v>829.64337499999999</v>
      </c>
      <c r="C7" s="9" t="s">
        <v>98</v>
      </c>
      <c r="D7" s="11">
        <v>829.64337499999999</v>
      </c>
    </row>
    <row r="8" spans="1:4" ht="17.25" customHeight="1">
      <c r="A8" s="9" t="s">
        <v>99</v>
      </c>
      <c r="B8" s="11">
        <v>829.64337499999999</v>
      </c>
      <c r="C8" s="9" t="str">
        <f>"(一)"&amp;"社会保障和就业支出"</f>
        <v>(一)社会保障和就业支出</v>
      </c>
      <c r="D8" s="11">
        <v>145.98482000000001</v>
      </c>
    </row>
    <row r="9" spans="1:4" ht="17.25" customHeight="1">
      <c r="A9" s="9" t="s">
        <v>100</v>
      </c>
      <c r="B9" s="11"/>
      <c r="C9" s="9" t="str">
        <f>"(二)"&amp;"卫生健康支出"</f>
        <v>(二)卫生健康支出</v>
      </c>
      <c r="D9" s="11">
        <v>619.98139500000002</v>
      </c>
    </row>
    <row r="10" spans="1:4" ht="17.25" customHeight="1">
      <c r="A10" s="9" t="s">
        <v>101</v>
      </c>
      <c r="B10" s="11"/>
      <c r="C10" s="9" t="str">
        <f>"(三)"&amp;"住房保障支出"</f>
        <v>(三)住房保障支出</v>
      </c>
      <c r="D10" s="11">
        <v>63.677160000000001</v>
      </c>
    </row>
    <row r="11" spans="1:4" ht="17.25" customHeight="1">
      <c r="A11" s="9" t="s">
        <v>102</v>
      </c>
      <c r="B11" s="11"/>
      <c r="C11" s="9"/>
      <c r="D11" s="11"/>
    </row>
    <row r="12" spans="1:4" ht="17.25" customHeight="1">
      <c r="A12" s="9" t="s">
        <v>99</v>
      </c>
      <c r="B12" s="11"/>
      <c r="C12" s="9"/>
      <c r="D12" s="11"/>
    </row>
    <row r="13" spans="1:4" ht="17.25" customHeight="1">
      <c r="A13" s="9" t="s">
        <v>100</v>
      </c>
      <c r="B13" s="11"/>
      <c r="C13" s="9"/>
      <c r="D13" s="11"/>
    </row>
    <row r="14" spans="1:4" ht="17.25" customHeight="1">
      <c r="A14" s="9" t="s">
        <v>101</v>
      </c>
      <c r="B14" s="11"/>
      <c r="C14" s="9"/>
      <c r="D14" s="11"/>
    </row>
    <row r="15" spans="1:4" ht="14.25" customHeight="1">
      <c r="A15" s="9"/>
      <c r="B15" s="11"/>
      <c r="C15" s="9" t="s">
        <v>103</v>
      </c>
      <c r="D15" s="11"/>
    </row>
    <row r="16" spans="1:4" ht="17.25" customHeight="1">
      <c r="A16" s="103" t="s">
        <v>104</v>
      </c>
      <c r="B16" s="11">
        <v>829.64337499999999</v>
      </c>
      <c r="C16" s="103" t="s">
        <v>23</v>
      </c>
      <c r="D16" s="11">
        <v>829.64337499999999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  <pageSetUpPr fitToPage="1"/>
  </sheetPr>
  <dimension ref="A1:G25"/>
  <sheetViews>
    <sheetView showZeros="0" workbookViewId="0">
      <selection activeCell="A2" sqref="A2:G2"/>
    </sheetView>
  </sheetViews>
  <sheetFormatPr defaultColWidth="9.1171875" defaultRowHeight="14.25" customHeight="1"/>
  <cols>
    <col min="1" max="1" width="20.1171875" customWidth="1"/>
    <col min="2" max="2" width="44" customWidth="1"/>
    <col min="3" max="3" width="24.29296875" customWidth="1"/>
    <col min="4" max="4" width="16.5859375" customWidth="1"/>
    <col min="5" max="7" width="24.29296875" customWidth="1"/>
  </cols>
  <sheetData>
    <row r="1" spans="1:7" ht="14.25" customHeight="1">
      <c r="D1" s="99"/>
      <c r="F1" s="27"/>
      <c r="G1" s="20" t="s">
        <v>105</v>
      </c>
    </row>
    <row r="2" spans="1:7" ht="39" customHeight="1">
      <c r="A2" s="191" t="s">
        <v>106</v>
      </c>
      <c r="B2" s="191"/>
      <c r="C2" s="191"/>
      <c r="D2" s="191"/>
      <c r="E2" s="191"/>
      <c r="F2" s="191"/>
      <c r="G2" s="191"/>
    </row>
    <row r="3" spans="1:7" ht="18" customHeight="1">
      <c r="A3" s="192" t="str">
        <f>"单位名称："&amp;"罗平县九龙社区卫生服务中心"</f>
        <v>单位名称：罗平县九龙社区卫生服务中心</v>
      </c>
      <c r="B3" s="193"/>
      <c r="C3" s="193"/>
      <c r="D3" s="193"/>
      <c r="E3" s="193"/>
      <c r="F3" s="55"/>
      <c r="G3" s="121" t="s">
        <v>2</v>
      </c>
    </row>
    <row r="4" spans="1:7" ht="20.25" customHeight="1">
      <c r="A4" s="194" t="s">
        <v>107</v>
      </c>
      <c r="B4" s="195"/>
      <c r="C4" s="199" t="s">
        <v>29</v>
      </c>
      <c r="D4" s="196" t="s">
        <v>48</v>
      </c>
      <c r="E4" s="169"/>
      <c r="F4" s="169"/>
      <c r="G4" s="169" t="s">
        <v>49</v>
      </c>
    </row>
    <row r="5" spans="1:7" ht="20.25" customHeight="1">
      <c r="A5" s="100" t="s">
        <v>46</v>
      </c>
      <c r="B5" s="100" t="s">
        <v>47</v>
      </c>
      <c r="C5" s="169"/>
      <c r="D5" s="33" t="s">
        <v>31</v>
      </c>
      <c r="E5" s="33" t="s">
        <v>108</v>
      </c>
      <c r="F5" s="33" t="s">
        <v>109</v>
      </c>
      <c r="G5" s="169"/>
    </row>
    <row r="6" spans="1:7" ht="13.5" customHeight="1">
      <c r="A6" s="100" t="s">
        <v>110</v>
      </c>
      <c r="B6" s="100" t="s">
        <v>111</v>
      </c>
      <c r="C6" s="100" t="s">
        <v>112</v>
      </c>
      <c r="D6" s="57" t="s">
        <v>113</v>
      </c>
      <c r="E6" s="57" t="s">
        <v>114</v>
      </c>
      <c r="F6" s="57" t="s">
        <v>115</v>
      </c>
      <c r="G6" s="81">
        <v>7</v>
      </c>
    </row>
    <row r="7" spans="1:7" ht="18" customHeight="1">
      <c r="A7" s="9" t="s">
        <v>57</v>
      </c>
      <c r="B7" s="9" t="s">
        <v>58</v>
      </c>
      <c r="C7" s="11">
        <v>145.98482000000001</v>
      </c>
      <c r="D7" s="11">
        <v>145.98482000000001</v>
      </c>
      <c r="E7" s="11">
        <v>145.78482</v>
      </c>
      <c r="F7" s="11">
        <v>0.2</v>
      </c>
      <c r="G7" s="11"/>
    </row>
    <row r="8" spans="1:7" ht="18" customHeight="1">
      <c r="A8" s="80" t="s">
        <v>59</v>
      </c>
      <c r="B8" s="80" t="s">
        <v>60</v>
      </c>
      <c r="C8" s="11">
        <v>142.92722000000001</v>
      </c>
      <c r="D8" s="11">
        <v>142.92722000000001</v>
      </c>
      <c r="E8" s="11">
        <v>142.72721999999999</v>
      </c>
      <c r="F8" s="11">
        <v>0.2</v>
      </c>
      <c r="G8" s="11"/>
    </row>
    <row r="9" spans="1:7" ht="18" customHeight="1">
      <c r="A9" s="101" t="s">
        <v>61</v>
      </c>
      <c r="B9" s="101" t="s">
        <v>62</v>
      </c>
      <c r="C9" s="11">
        <v>10.831580000000001</v>
      </c>
      <c r="D9" s="11">
        <v>10.831580000000001</v>
      </c>
      <c r="E9" s="11">
        <v>10.63158</v>
      </c>
      <c r="F9" s="11">
        <v>0.2</v>
      </c>
      <c r="G9" s="11"/>
    </row>
    <row r="10" spans="1:7" ht="18" customHeight="1">
      <c r="A10" s="101" t="s">
        <v>63</v>
      </c>
      <c r="B10" s="101" t="s">
        <v>64</v>
      </c>
      <c r="C10" s="11">
        <v>88.063760000000002</v>
      </c>
      <c r="D10" s="11">
        <v>88.063760000000002</v>
      </c>
      <c r="E10" s="11">
        <v>88.063760000000002</v>
      </c>
      <c r="F10" s="11"/>
      <c r="G10" s="11"/>
    </row>
    <row r="11" spans="1:7" ht="18" customHeight="1">
      <c r="A11" s="101" t="s">
        <v>65</v>
      </c>
      <c r="B11" s="101" t="s">
        <v>66</v>
      </c>
      <c r="C11" s="11">
        <v>44.031880000000001</v>
      </c>
      <c r="D11" s="11">
        <v>44.031880000000001</v>
      </c>
      <c r="E11" s="11">
        <v>44.031880000000001</v>
      </c>
      <c r="F11" s="11"/>
      <c r="G11" s="11"/>
    </row>
    <row r="12" spans="1:7" ht="18" customHeight="1">
      <c r="A12" s="80" t="s">
        <v>67</v>
      </c>
      <c r="B12" s="80" t="s">
        <v>68</v>
      </c>
      <c r="C12" s="11">
        <v>3.0575999999999999</v>
      </c>
      <c r="D12" s="11">
        <v>3.0575999999999999</v>
      </c>
      <c r="E12" s="11">
        <v>3.0575999999999999</v>
      </c>
      <c r="F12" s="11"/>
      <c r="G12" s="11"/>
    </row>
    <row r="13" spans="1:7" ht="18" customHeight="1">
      <c r="A13" s="101" t="s">
        <v>69</v>
      </c>
      <c r="B13" s="101" t="s">
        <v>70</v>
      </c>
      <c r="C13" s="11">
        <v>3.0575999999999999</v>
      </c>
      <c r="D13" s="11">
        <v>3.0575999999999999</v>
      </c>
      <c r="E13" s="11">
        <v>3.0575999999999999</v>
      </c>
      <c r="F13" s="11"/>
      <c r="G13" s="11"/>
    </row>
    <row r="14" spans="1:7" ht="18" customHeight="1">
      <c r="A14" s="9" t="s">
        <v>71</v>
      </c>
      <c r="B14" s="9" t="s">
        <v>72</v>
      </c>
      <c r="C14" s="11">
        <v>619.98139500000002</v>
      </c>
      <c r="D14" s="11">
        <v>619.98139500000002</v>
      </c>
      <c r="E14" s="11">
        <v>603.44188499999996</v>
      </c>
      <c r="F14" s="11">
        <v>16.53951</v>
      </c>
      <c r="G14" s="11"/>
    </row>
    <row r="15" spans="1:7" ht="18" customHeight="1">
      <c r="A15" s="80" t="s">
        <v>73</v>
      </c>
      <c r="B15" s="80" t="s">
        <v>74</v>
      </c>
      <c r="C15" s="11">
        <v>513.93936299999996</v>
      </c>
      <c r="D15" s="11">
        <v>513.93936299999996</v>
      </c>
      <c r="E15" s="11">
        <v>499.80849999999998</v>
      </c>
      <c r="F15" s="11">
        <v>14.130863</v>
      </c>
      <c r="G15" s="11"/>
    </row>
    <row r="16" spans="1:7" ht="18" customHeight="1">
      <c r="A16" s="101" t="s">
        <v>75</v>
      </c>
      <c r="B16" s="101" t="s">
        <v>76</v>
      </c>
      <c r="C16" s="11">
        <v>513.93936299999996</v>
      </c>
      <c r="D16" s="11">
        <v>513.93936299999996</v>
      </c>
      <c r="E16" s="11">
        <v>499.80849999999998</v>
      </c>
      <c r="F16" s="11">
        <v>14.130863</v>
      </c>
      <c r="G16" s="11"/>
    </row>
    <row r="17" spans="1:7" ht="18" customHeight="1">
      <c r="A17" s="80" t="s">
        <v>77</v>
      </c>
      <c r="B17" s="80" t="s">
        <v>78</v>
      </c>
      <c r="C17" s="11">
        <v>83.270447000000004</v>
      </c>
      <c r="D17" s="11">
        <v>83.270447000000004</v>
      </c>
      <c r="E17" s="11">
        <v>80.861800000000002</v>
      </c>
      <c r="F17" s="11">
        <v>2.4086470000000002</v>
      </c>
      <c r="G17" s="11"/>
    </row>
    <row r="18" spans="1:7" ht="18" customHeight="1">
      <c r="A18" s="101" t="s">
        <v>79</v>
      </c>
      <c r="B18" s="101" t="s">
        <v>80</v>
      </c>
      <c r="C18" s="11">
        <v>83.270447000000004</v>
      </c>
      <c r="D18" s="11">
        <v>83.270447000000004</v>
      </c>
      <c r="E18" s="11">
        <v>80.861800000000002</v>
      </c>
      <c r="F18" s="11">
        <v>2.4086470000000002</v>
      </c>
      <c r="G18" s="11"/>
    </row>
    <row r="19" spans="1:7" ht="18" customHeight="1">
      <c r="A19" s="80" t="s">
        <v>81</v>
      </c>
      <c r="B19" s="80" t="s">
        <v>82</v>
      </c>
      <c r="C19" s="11">
        <v>22.771585000000002</v>
      </c>
      <c r="D19" s="11">
        <v>22.771585000000002</v>
      </c>
      <c r="E19" s="11">
        <v>22.771585000000002</v>
      </c>
      <c r="F19" s="11"/>
      <c r="G19" s="11"/>
    </row>
    <row r="20" spans="1:7" ht="18" customHeight="1">
      <c r="A20" s="101" t="s">
        <v>83</v>
      </c>
      <c r="B20" s="101" t="s">
        <v>84</v>
      </c>
      <c r="C20" s="11">
        <v>22.240942</v>
      </c>
      <c r="D20" s="11">
        <v>22.240942</v>
      </c>
      <c r="E20" s="11">
        <v>22.240942</v>
      </c>
      <c r="F20" s="11"/>
      <c r="G20" s="11"/>
    </row>
    <row r="21" spans="1:7" ht="18" customHeight="1">
      <c r="A21" s="101" t="s">
        <v>85</v>
      </c>
      <c r="B21" s="101" t="s">
        <v>86</v>
      </c>
      <c r="C21" s="11">
        <v>0.53064299999999998</v>
      </c>
      <c r="D21" s="11">
        <v>0.53064299999999998</v>
      </c>
      <c r="E21" s="11">
        <v>0.53064299999999998</v>
      </c>
      <c r="F21" s="11"/>
      <c r="G21" s="11"/>
    </row>
    <row r="22" spans="1:7" ht="18" customHeight="1">
      <c r="A22" s="9" t="s">
        <v>87</v>
      </c>
      <c r="B22" s="9" t="s">
        <v>88</v>
      </c>
      <c r="C22" s="11">
        <v>63.677160000000001</v>
      </c>
      <c r="D22" s="11">
        <v>63.677160000000001</v>
      </c>
      <c r="E22" s="11">
        <v>63.677160000000001</v>
      </c>
      <c r="F22" s="11"/>
      <c r="G22" s="11"/>
    </row>
    <row r="23" spans="1:7" ht="18" customHeight="1">
      <c r="A23" s="80" t="s">
        <v>89</v>
      </c>
      <c r="B23" s="80" t="s">
        <v>90</v>
      </c>
      <c r="C23" s="11">
        <v>63.677160000000001</v>
      </c>
      <c r="D23" s="11">
        <v>63.677160000000001</v>
      </c>
      <c r="E23" s="11">
        <v>63.677160000000001</v>
      </c>
      <c r="F23" s="11"/>
      <c r="G23" s="11"/>
    </row>
    <row r="24" spans="1:7" ht="18" customHeight="1">
      <c r="A24" s="101" t="s">
        <v>91</v>
      </c>
      <c r="B24" s="101" t="s">
        <v>92</v>
      </c>
      <c r="C24" s="11">
        <v>63.677160000000001</v>
      </c>
      <c r="D24" s="11">
        <v>63.677160000000001</v>
      </c>
      <c r="E24" s="11">
        <v>63.677160000000001</v>
      </c>
      <c r="F24" s="11"/>
      <c r="G24" s="11"/>
    </row>
    <row r="25" spans="1:7" ht="18" customHeight="1">
      <c r="A25" s="197" t="s">
        <v>93</v>
      </c>
      <c r="B25" s="198" t="s">
        <v>93</v>
      </c>
      <c r="C25" s="11">
        <v>829.64337499999999</v>
      </c>
      <c r="D25" s="11">
        <v>829.64337499999999</v>
      </c>
      <c r="E25" s="11">
        <v>812.903865</v>
      </c>
      <c r="F25" s="11">
        <v>16.739509999999999</v>
      </c>
      <c r="G25" s="11"/>
    </row>
  </sheetData>
  <mergeCells count="7">
    <mergeCell ref="A2:G2"/>
    <mergeCell ref="A3:E3"/>
    <mergeCell ref="A4:B4"/>
    <mergeCell ref="D4:F4"/>
    <mergeCell ref="A25:B25"/>
    <mergeCell ref="C4:C5"/>
    <mergeCell ref="G4:G5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  <pageSetUpPr fitToPage="1"/>
  </sheetPr>
  <dimension ref="A1:Z32"/>
  <sheetViews>
    <sheetView showGridLines="0" showZeros="0" topLeftCell="G1" workbookViewId="0">
      <selection activeCell="M11" sqref="M11"/>
    </sheetView>
  </sheetViews>
  <sheetFormatPr defaultColWidth="9.1171875" defaultRowHeight="14.25" customHeight="1"/>
  <cols>
    <col min="1" max="1" width="5.8203125" customWidth="1"/>
    <col min="2" max="2" width="7.1171875" customWidth="1"/>
    <col min="3" max="3" width="44" customWidth="1"/>
    <col min="4" max="4" width="29.5859375" customWidth="1"/>
    <col min="5" max="13" width="19.41015625" customWidth="1"/>
    <col min="14" max="14" width="7.5859375" customWidth="1"/>
    <col min="15" max="15" width="6.29296875" customWidth="1"/>
    <col min="16" max="16" width="44" customWidth="1"/>
    <col min="17" max="17" width="21.703125" customWidth="1"/>
    <col min="18" max="26" width="18.8203125" customWidth="1"/>
  </cols>
  <sheetData>
    <row r="1" spans="1:26" ht="12" customHeight="1">
      <c r="A1" s="87"/>
      <c r="D1" s="28"/>
      <c r="K1" s="28"/>
      <c r="L1" s="28"/>
      <c r="M1" s="28"/>
      <c r="Q1" s="28"/>
      <c r="W1" s="27"/>
      <c r="X1" s="27"/>
      <c r="Y1" s="27"/>
      <c r="Z1" s="26" t="s">
        <v>116</v>
      </c>
    </row>
    <row r="2" spans="1:26" ht="39" customHeight="1">
      <c r="A2" s="200" t="s">
        <v>392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2"/>
    </row>
    <row r="3" spans="1:26" ht="19.5" customHeight="1">
      <c r="A3" s="203" t="str">
        <f>"单位名称："&amp;"罗平县九龙社区卫生服务中心"</f>
        <v>单位名称：罗平县九龙社区卫生服务中心</v>
      </c>
      <c r="B3" s="193"/>
      <c r="C3" s="193"/>
      <c r="D3" s="28"/>
      <c r="K3" s="28"/>
      <c r="L3" s="28"/>
      <c r="M3" s="28"/>
      <c r="Q3" s="28"/>
      <c r="W3" s="55"/>
      <c r="X3" s="55"/>
      <c r="Y3" s="55"/>
      <c r="Z3" s="55" t="s">
        <v>2</v>
      </c>
    </row>
    <row r="4" spans="1:26" ht="19.5" customHeight="1">
      <c r="A4" s="187" t="s">
        <v>4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 t="s">
        <v>4</v>
      </c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</row>
    <row r="5" spans="1:26" ht="21.75" customHeight="1">
      <c r="A5" s="204" t="s">
        <v>117</v>
      </c>
      <c r="B5" s="205"/>
      <c r="C5" s="204"/>
      <c r="D5" s="187" t="s">
        <v>29</v>
      </c>
      <c r="E5" s="187" t="s">
        <v>32</v>
      </c>
      <c r="F5" s="187"/>
      <c r="G5" s="187"/>
      <c r="H5" s="187" t="s">
        <v>33</v>
      </c>
      <c r="I5" s="187"/>
      <c r="J5" s="187"/>
      <c r="K5" s="187" t="s">
        <v>34</v>
      </c>
      <c r="L5" s="187"/>
      <c r="M5" s="187"/>
      <c r="N5" s="204" t="s">
        <v>118</v>
      </c>
      <c r="O5" s="205"/>
      <c r="P5" s="204"/>
      <c r="Q5" s="187" t="s">
        <v>29</v>
      </c>
      <c r="R5" s="206" t="s">
        <v>32</v>
      </c>
      <c r="S5" s="207"/>
      <c r="T5" s="208"/>
      <c r="U5" s="206" t="s">
        <v>33</v>
      </c>
      <c r="V5" s="207"/>
      <c r="W5" s="187"/>
      <c r="X5" s="187" t="s">
        <v>34</v>
      </c>
      <c r="Y5" s="187"/>
      <c r="Z5" s="208"/>
    </row>
    <row r="6" spans="1:26" ht="17.25" customHeight="1">
      <c r="A6" s="89" t="s">
        <v>119</v>
      </c>
      <c r="B6" s="89" t="s">
        <v>120</v>
      </c>
      <c r="C6" s="89" t="s">
        <v>47</v>
      </c>
      <c r="D6" s="187"/>
      <c r="E6" s="88" t="s">
        <v>31</v>
      </c>
      <c r="F6" s="88" t="s">
        <v>48</v>
      </c>
      <c r="G6" s="88" t="s">
        <v>49</v>
      </c>
      <c r="H6" s="88" t="s">
        <v>31</v>
      </c>
      <c r="I6" s="88" t="s">
        <v>48</v>
      </c>
      <c r="J6" s="88" t="s">
        <v>49</v>
      </c>
      <c r="K6" s="88" t="s">
        <v>31</v>
      </c>
      <c r="L6" s="88" t="s">
        <v>48</v>
      </c>
      <c r="M6" s="88" t="s">
        <v>49</v>
      </c>
      <c r="N6" s="89" t="s">
        <v>119</v>
      </c>
      <c r="O6" s="89" t="s">
        <v>120</v>
      </c>
      <c r="P6" s="89" t="s">
        <v>47</v>
      </c>
      <c r="Q6" s="187"/>
      <c r="R6" s="88" t="s">
        <v>31</v>
      </c>
      <c r="S6" s="88" t="s">
        <v>48</v>
      </c>
      <c r="T6" s="88" t="s">
        <v>49</v>
      </c>
      <c r="U6" s="88" t="s">
        <v>31</v>
      </c>
      <c r="V6" s="88" t="s">
        <v>48</v>
      </c>
      <c r="W6" s="88" t="s">
        <v>49</v>
      </c>
      <c r="X6" s="88" t="s">
        <v>31</v>
      </c>
      <c r="Y6" s="88" t="s">
        <v>48</v>
      </c>
      <c r="Z6" s="96" t="s">
        <v>49</v>
      </c>
    </row>
    <row r="7" spans="1:26" ht="14.25" customHeight="1">
      <c r="A7" s="90" t="s">
        <v>110</v>
      </c>
      <c r="B7" s="90" t="s">
        <v>111</v>
      </c>
      <c r="C7" s="90" t="s">
        <v>112</v>
      </c>
      <c r="D7" s="90" t="s">
        <v>113</v>
      </c>
      <c r="E7" s="91" t="s">
        <v>114</v>
      </c>
      <c r="F7" s="91" t="s">
        <v>115</v>
      </c>
      <c r="G7" s="91" t="s">
        <v>121</v>
      </c>
      <c r="H7" s="91" t="s">
        <v>122</v>
      </c>
      <c r="I7" s="91" t="s">
        <v>123</v>
      </c>
      <c r="J7" s="91" t="s">
        <v>124</v>
      </c>
      <c r="K7" s="91" t="s">
        <v>125</v>
      </c>
      <c r="L7" s="91" t="s">
        <v>126</v>
      </c>
      <c r="M7" s="91" t="s">
        <v>127</v>
      </c>
      <c r="N7" s="91" t="s">
        <v>128</v>
      </c>
      <c r="O7" s="91" t="s">
        <v>129</v>
      </c>
      <c r="P7" s="91" t="s">
        <v>130</v>
      </c>
      <c r="Q7" s="91" t="s">
        <v>131</v>
      </c>
      <c r="R7" s="91" t="s">
        <v>132</v>
      </c>
      <c r="S7" s="91" t="s">
        <v>133</v>
      </c>
      <c r="T7" s="91" t="s">
        <v>134</v>
      </c>
      <c r="U7" s="91" t="s">
        <v>135</v>
      </c>
      <c r="V7" s="91" t="s">
        <v>136</v>
      </c>
      <c r="W7" s="91" t="s">
        <v>137</v>
      </c>
      <c r="X7" s="91" t="s">
        <v>138</v>
      </c>
      <c r="Y7" s="97">
        <v>25</v>
      </c>
      <c r="Z7" s="98">
        <v>26</v>
      </c>
    </row>
    <row r="8" spans="1:26" ht="17.25" customHeight="1">
      <c r="A8" s="92" t="s">
        <v>139</v>
      </c>
      <c r="B8" s="92"/>
      <c r="C8" s="92" t="s">
        <v>140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9" t="s">
        <v>141</v>
      </c>
      <c r="O8" s="9"/>
      <c r="P8" s="92" t="s">
        <v>142</v>
      </c>
      <c r="Q8" s="11">
        <v>799.21468500000003</v>
      </c>
      <c r="R8" s="11">
        <v>799.21468500000003</v>
      </c>
      <c r="S8" s="11">
        <v>799.21468500000003</v>
      </c>
      <c r="T8" s="11"/>
      <c r="U8" s="11"/>
      <c r="V8" s="11"/>
      <c r="W8" s="11"/>
      <c r="X8" s="11"/>
      <c r="Y8" s="11"/>
      <c r="Z8" s="11"/>
    </row>
    <row r="9" spans="1:26" ht="17.25" customHeight="1">
      <c r="A9" s="93"/>
      <c r="B9" s="93" t="s">
        <v>143</v>
      </c>
      <c r="C9" s="93" t="s">
        <v>144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80"/>
      <c r="O9" s="80" t="s">
        <v>143</v>
      </c>
      <c r="P9" s="93" t="s">
        <v>145</v>
      </c>
      <c r="Q9" s="11">
        <v>237.066</v>
      </c>
      <c r="R9" s="11">
        <v>237.066</v>
      </c>
      <c r="S9" s="11">
        <v>237.066</v>
      </c>
      <c r="T9" s="11"/>
      <c r="U9" s="11"/>
      <c r="V9" s="11"/>
      <c r="W9" s="11"/>
      <c r="X9" s="11"/>
      <c r="Y9" s="11"/>
      <c r="Z9" s="11"/>
    </row>
    <row r="10" spans="1:26" ht="17.25" customHeight="1">
      <c r="A10" s="93"/>
      <c r="B10" s="93" t="s">
        <v>146</v>
      </c>
      <c r="C10" s="93" t="s">
        <v>147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80"/>
      <c r="O10" s="80" t="s">
        <v>146</v>
      </c>
      <c r="P10" s="93" t="s">
        <v>148</v>
      </c>
      <c r="Q10" s="11">
        <v>168.9468</v>
      </c>
      <c r="R10" s="11">
        <v>168.9468</v>
      </c>
      <c r="S10" s="11">
        <v>168.9468</v>
      </c>
      <c r="T10" s="11"/>
      <c r="U10" s="11"/>
      <c r="V10" s="11"/>
      <c r="W10" s="11"/>
      <c r="X10" s="11"/>
      <c r="Y10" s="11"/>
      <c r="Z10" s="11"/>
    </row>
    <row r="11" spans="1:26" ht="17.25" customHeight="1">
      <c r="A11" s="92" t="s">
        <v>149</v>
      </c>
      <c r="B11" s="92"/>
      <c r="C11" s="92" t="s">
        <v>150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80"/>
      <c r="O11" s="80" t="s">
        <v>151</v>
      </c>
      <c r="P11" s="94" t="s">
        <v>152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7.25" customHeight="1">
      <c r="A12" s="93"/>
      <c r="B12" s="93" t="s">
        <v>143</v>
      </c>
      <c r="C12" s="93" t="s">
        <v>153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80"/>
      <c r="O12" s="80" t="s">
        <v>154</v>
      </c>
      <c r="P12" s="93" t="s">
        <v>155</v>
      </c>
      <c r="Q12" s="11">
        <v>166.25749999999999</v>
      </c>
      <c r="R12" s="11">
        <v>166.25749999999999</v>
      </c>
      <c r="S12" s="11">
        <v>166.25749999999999</v>
      </c>
      <c r="T12" s="11"/>
      <c r="U12" s="11"/>
      <c r="V12" s="11"/>
      <c r="W12" s="11"/>
      <c r="X12" s="11"/>
      <c r="Y12" s="11"/>
      <c r="Z12" s="11"/>
    </row>
    <row r="13" spans="1:26" ht="17.25" customHeight="1">
      <c r="A13" s="92" t="s">
        <v>156</v>
      </c>
      <c r="B13" s="92"/>
      <c r="C13" s="92" t="s">
        <v>157</v>
      </c>
      <c r="D13" s="11">
        <v>815.95419500000003</v>
      </c>
      <c r="E13" s="11">
        <v>815.95419500000003</v>
      </c>
      <c r="F13" s="11">
        <v>815.95419500000003</v>
      </c>
      <c r="G13" s="11"/>
      <c r="H13" s="11"/>
      <c r="I13" s="11"/>
      <c r="J13" s="11"/>
      <c r="K13" s="11"/>
      <c r="L13" s="11"/>
      <c r="M13" s="11"/>
      <c r="N13" s="80"/>
      <c r="O13" s="80" t="s">
        <v>158</v>
      </c>
      <c r="P13" s="92" t="s">
        <v>159</v>
      </c>
      <c r="Q13" s="11">
        <v>88.063760000000002</v>
      </c>
      <c r="R13" s="11">
        <v>88.063760000000002</v>
      </c>
      <c r="S13" s="11">
        <v>88.063760000000002</v>
      </c>
      <c r="T13" s="11"/>
      <c r="U13" s="11"/>
      <c r="V13" s="11"/>
      <c r="W13" s="11"/>
      <c r="X13" s="11"/>
      <c r="Y13" s="11"/>
      <c r="Z13" s="11"/>
    </row>
    <row r="14" spans="1:26" ht="17.25" customHeight="1">
      <c r="A14" s="93"/>
      <c r="B14" s="93" t="s">
        <v>143</v>
      </c>
      <c r="C14" s="93" t="s">
        <v>142</v>
      </c>
      <c r="D14" s="11">
        <v>799.21468500000003</v>
      </c>
      <c r="E14" s="11">
        <v>799.21468500000003</v>
      </c>
      <c r="F14" s="11">
        <v>799.21468500000003</v>
      </c>
      <c r="G14" s="11"/>
      <c r="H14" s="11"/>
      <c r="I14" s="11"/>
      <c r="J14" s="11"/>
      <c r="K14" s="11"/>
      <c r="L14" s="11"/>
      <c r="M14" s="11"/>
      <c r="N14" s="80"/>
      <c r="O14" s="80" t="s">
        <v>160</v>
      </c>
      <c r="P14" s="93" t="s">
        <v>161</v>
      </c>
      <c r="Q14" s="11">
        <v>44.031880000000001</v>
      </c>
      <c r="R14" s="11">
        <v>44.031880000000001</v>
      </c>
      <c r="S14" s="11">
        <v>44.031880000000001</v>
      </c>
      <c r="T14" s="11"/>
      <c r="U14" s="11"/>
      <c r="V14" s="11"/>
      <c r="W14" s="11"/>
      <c r="X14" s="11"/>
      <c r="Y14" s="11"/>
      <c r="Z14" s="11"/>
    </row>
    <row r="15" spans="1:26" ht="17.25" customHeight="1">
      <c r="A15" s="93"/>
      <c r="B15" s="93" t="s">
        <v>146</v>
      </c>
      <c r="C15" s="93" t="s">
        <v>162</v>
      </c>
      <c r="D15" s="11">
        <v>16.739509999999999</v>
      </c>
      <c r="E15" s="11">
        <v>16.739509999999999</v>
      </c>
      <c r="F15" s="11">
        <v>16.739509999999999</v>
      </c>
      <c r="G15" s="11"/>
      <c r="H15" s="11"/>
      <c r="I15" s="11"/>
      <c r="J15" s="11"/>
      <c r="K15" s="11"/>
      <c r="L15" s="11"/>
      <c r="M15" s="11"/>
      <c r="N15" s="80"/>
      <c r="O15" s="80" t="s">
        <v>124</v>
      </c>
      <c r="P15" s="93" t="s">
        <v>163</v>
      </c>
      <c r="Q15" s="11">
        <v>22.240942</v>
      </c>
      <c r="R15" s="11">
        <v>22.240942</v>
      </c>
      <c r="S15" s="11">
        <v>22.240942</v>
      </c>
      <c r="T15" s="11"/>
      <c r="U15" s="11"/>
      <c r="V15" s="11"/>
      <c r="W15" s="11"/>
      <c r="X15" s="11"/>
      <c r="Y15" s="11"/>
      <c r="Z15" s="11"/>
    </row>
    <row r="16" spans="1:26" ht="17.25" customHeight="1">
      <c r="A16" s="92" t="s">
        <v>164</v>
      </c>
      <c r="B16" s="92"/>
      <c r="C16" s="92" t="s">
        <v>165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80"/>
      <c r="O16" s="80" t="s">
        <v>126</v>
      </c>
      <c r="P16" s="92" t="s">
        <v>166</v>
      </c>
      <c r="Q16" s="11">
        <v>0.53064299999999998</v>
      </c>
      <c r="R16" s="11">
        <v>0.53064299999999998</v>
      </c>
      <c r="S16" s="11">
        <v>0.53064299999999998</v>
      </c>
      <c r="T16" s="11"/>
      <c r="U16" s="11"/>
      <c r="V16" s="11"/>
      <c r="W16" s="11"/>
      <c r="X16" s="11"/>
      <c r="Y16" s="11"/>
      <c r="Z16" s="11"/>
    </row>
    <row r="17" spans="1:26" ht="17.25" customHeight="1">
      <c r="A17" s="93"/>
      <c r="B17" s="93" t="s">
        <v>143</v>
      </c>
      <c r="C17" s="93" t="s">
        <v>167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80"/>
      <c r="O17" s="80" t="s">
        <v>127</v>
      </c>
      <c r="P17" s="93" t="s">
        <v>92</v>
      </c>
      <c r="Q17" s="11">
        <v>63.677160000000001</v>
      </c>
      <c r="R17" s="11">
        <v>63.677160000000001</v>
      </c>
      <c r="S17" s="11">
        <v>63.677160000000001</v>
      </c>
      <c r="T17" s="11"/>
      <c r="U17" s="11"/>
      <c r="V17" s="11"/>
      <c r="W17" s="11"/>
      <c r="X17" s="11"/>
      <c r="Y17" s="11"/>
      <c r="Z17" s="11"/>
    </row>
    <row r="18" spans="1:26" ht="17.25" customHeight="1">
      <c r="A18" s="92" t="s">
        <v>168</v>
      </c>
      <c r="B18" s="92"/>
      <c r="C18" s="92" t="s">
        <v>169</v>
      </c>
      <c r="D18" s="11">
        <v>13.68918</v>
      </c>
      <c r="E18" s="11">
        <v>13.68918</v>
      </c>
      <c r="F18" s="11">
        <v>13.68918</v>
      </c>
      <c r="G18" s="11"/>
      <c r="H18" s="11"/>
      <c r="I18" s="11"/>
      <c r="J18" s="11"/>
      <c r="K18" s="11"/>
      <c r="L18" s="11"/>
      <c r="M18" s="11"/>
      <c r="N18" s="80"/>
      <c r="O18" s="80" t="s">
        <v>170</v>
      </c>
      <c r="P18" s="92" t="s">
        <v>171</v>
      </c>
      <c r="Q18" s="11">
        <v>8.4</v>
      </c>
      <c r="R18" s="11">
        <v>8.4</v>
      </c>
      <c r="S18" s="11">
        <v>8.4</v>
      </c>
      <c r="T18" s="11"/>
      <c r="U18" s="11"/>
      <c r="V18" s="11"/>
      <c r="W18" s="11"/>
      <c r="X18" s="11"/>
      <c r="Y18" s="11"/>
      <c r="Z18" s="11"/>
    </row>
    <row r="19" spans="1:26" ht="17.25" customHeight="1">
      <c r="A19" s="93"/>
      <c r="B19" s="93" t="s">
        <v>143</v>
      </c>
      <c r="C19" s="93" t="s">
        <v>172</v>
      </c>
      <c r="D19" s="11">
        <v>3.0575999999999999</v>
      </c>
      <c r="E19" s="11">
        <v>3.0575999999999999</v>
      </c>
      <c r="F19" s="11">
        <v>3.0575999999999999</v>
      </c>
      <c r="G19" s="11"/>
      <c r="H19" s="11"/>
      <c r="I19" s="11"/>
      <c r="J19" s="11"/>
      <c r="K19" s="11"/>
      <c r="L19" s="11"/>
      <c r="M19" s="11"/>
      <c r="N19" s="9" t="s">
        <v>173</v>
      </c>
      <c r="O19" s="9"/>
      <c r="P19" s="93" t="s">
        <v>162</v>
      </c>
      <c r="Q19" s="11">
        <v>16.739509999999999</v>
      </c>
      <c r="R19" s="11">
        <v>16.739509999999999</v>
      </c>
      <c r="S19" s="11">
        <v>16.739509999999999</v>
      </c>
      <c r="T19" s="11"/>
      <c r="U19" s="11"/>
      <c r="V19" s="11"/>
      <c r="W19" s="11"/>
      <c r="X19" s="11"/>
      <c r="Y19" s="11"/>
      <c r="Z19" s="11"/>
    </row>
    <row r="20" spans="1:26" ht="17.25" customHeight="1">
      <c r="A20" s="93"/>
      <c r="B20" s="93" t="s">
        <v>174</v>
      </c>
      <c r="C20" s="93" t="s">
        <v>175</v>
      </c>
      <c r="D20" s="11">
        <v>10.63158</v>
      </c>
      <c r="E20" s="11">
        <v>10.63158</v>
      </c>
      <c r="F20" s="11">
        <v>10.63158</v>
      </c>
      <c r="G20" s="11"/>
      <c r="H20" s="11"/>
      <c r="I20" s="11"/>
      <c r="J20" s="11"/>
      <c r="K20" s="11"/>
      <c r="L20" s="11"/>
      <c r="M20" s="11"/>
      <c r="N20" s="80"/>
      <c r="O20" s="80" t="s">
        <v>143</v>
      </c>
      <c r="P20" s="93" t="s">
        <v>176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7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80"/>
      <c r="O21" s="80" t="s">
        <v>131</v>
      </c>
      <c r="P21" s="94" t="s">
        <v>177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7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80"/>
      <c r="O22" s="80" t="s">
        <v>178</v>
      </c>
      <c r="P22" s="93" t="s">
        <v>179</v>
      </c>
      <c r="Q22" s="11">
        <v>10.61286</v>
      </c>
      <c r="R22" s="11">
        <v>10.61286</v>
      </c>
      <c r="S22" s="11">
        <v>10.61286</v>
      </c>
      <c r="T22" s="11"/>
      <c r="U22" s="11"/>
      <c r="V22" s="11"/>
      <c r="W22" s="11"/>
      <c r="X22" s="11"/>
      <c r="Y22" s="11"/>
      <c r="Z22" s="11"/>
    </row>
    <row r="23" spans="1:26" ht="17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80"/>
      <c r="O23" s="80" t="s">
        <v>180</v>
      </c>
      <c r="P23" s="93" t="s">
        <v>181</v>
      </c>
      <c r="Q23" s="11">
        <v>5.9266500000000004</v>
      </c>
      <c r="R23" s="11">
        <v>5.9266500000000004</v>
      </c>
      <c r="S23" s="11">
        <v>5.9266500000000004</v>
      </c>
      <c r="T23" s="11"/>
      <c r="U23" s="11"/>
      <c r="V23" s="11"/>
      <c r="W23" s="11"/>
      <c r="X23" s="11"/>
      <c r="Y23" s="11"/>
      <c r="Z23" s="11"/>
    </row>
    <row r="24" spans="1:26" ht="17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80"/>
      <c r="O24" s="80" t="s">
        <v>182</v>
      </c>
      <c r="P24" s="94" t="s">
        <v>183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7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80"/>
      <c r="O25" s="80" t="s">
        <v>170</v>
      </c>
      <c r="P25" s="93" t="s">
        <v>184</v>
      </c>
      <c r="Q25" s="11">
        <v>0.2</v>
      </c>
      <c r="R25" s="11">
        <v>0.2</v>
      </c>
      <c r="S25" s="11">
        <v>0.2</v>
      </c>
      <c r="T25" s="11"/>
      <c r="U25" s="11"/>
      <c r="V25" s="11"/>
      <c r="W25" s="11"/>
      <c r="X25" s="11"/>
      <c r="Y25" s="11"/>
      <c r="Z25" s="11"/>
    </row>
    <row r="26" spans="1:26" ht="17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 t="s">
        <v>185</v>
      </c>
      <c r="O26" s="9"/>
      <c r="P26" s="92" t="s">
        <v>169</v>
      </c>
      <c r="Q26" s="11">
        <v>13.68918</v>
      </c>
      <c r="R26" s="11">
        <v>13.68918</v>
      </c>
      <c r="S26" s="11">
        <v>13.68918</v>
      </c>
      <c r="T26" s="11"/>
      <c r="U26" s="11"/>
      <c r="V26" s="11"/>
      <c r="W26" s="11"/>
      <c r="X26" s="11"/>
      <c r="Y26" s="11"/>
      <c r="Z26" s="11"/>
    </row>
    <row r="27" spans="1:26" ht="17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80"/>
      <c r="O27" s="80" t="s">
        <v>146</v>
      </c>
      <c r="P27" s="93" t="s">
        <v>186</v>
      </c>
      <c r="Q27" s="11">
        <v>10.63158</v>
      </c>
      <c r="R27" s="11">
        <v>10.63158</v>
      </c>
      <c r="S27" s="11">
        <v>10.63158</v>
      </c>
      <c r="T27" s="11"/>
      <c r="U27" s="11"/>
      <c r="V27" s="11"/>
      <c r="W27" s="11"/>
      <c r="X27" s="11"/>
      <c r="Y27" s="11"/>
      <c r="Z27" s="11"/>
    </row>
    <row r="28" spans="1:26" ht="17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80"/>
      <c r="O28" s="80" t="s">
        <v>174</v>
      </c>
      <c r="P28" s="93" t="s">
        <v>187</v>
      </c>
      <c r="Q28" s="11">
        <v>3.0575999999999999</v>
      </c>
      <c r="R28" s="11">
        <v>3.0575999999999999</v>
      </c>
      <c r="S28" s="11">
        <v>3.0575999999999999</v>
      </c>
      <c r="T28" s="11"/>
      <c r="U28" s="11"/>
      <c r="V28" s="11"/>
      <c r="W28" s="11"/>
      <c r="X28" s="11"/>
      <c r="Y28" s="11"/>
      <c r="Z28" s="11"/>
    </row>
    <row r="29" spans="1:26" ht="17.2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80"/>
      <c r="O29" s="80" t="s">
        <v>160</v>
      </c>
      <c r="P29" s="94" t="s">
        <v>188</v>
      </c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7.2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 t="s">
        <v>189</v>
      </c>
      <c r="O30" s="9"/>
      <c r="P30" s="93" t="s">
        <v>190</v>
      </c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7.2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80"/>
      <c r="O31" s="80" t="s">
        <v>146</v>
      </c>
      <c r="P31" s="94" t="s">
        <v>191</v>
      </c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0.25" customHeight="1">
      <c r="A32" s="209" t="s">
        <v>23</v>
      </c>
      <c r="B32" s="210"/>
      <c r="C32" s="211"/>
      <c r="D32" s="11">
        <v>829.64337499999999</v>
      </c>
      <c r="E32" s="11">
        <v>829.64337499999999</v>
      </c>
      <c r="F32" s="11">
        <v>829.64337499999999</v>
      </c>
      <c r="G32" s="11"/>
      <c r="H32" s="11"/>
      <c r="I32" s="11"/>
      <c r="J32" s="11"/>
      <c r="K32" s="11"/>
      <c r="L32" s="11"/>
      <c r="M32" s="11"/>
      <c r="N32" s="212" t="s">
        <v>23</v>
      </c>
      <c r="O32" s="212"/>
      <c r="P32" s="212"/>
      <c r="Q32" s="11">
        <v>829.64337499999999</v>
      </c>
      <c r="R32" s="11">
        <v>829.64337499999999</v>
      </c>
      <c r="S32" s="11">
        <v>829.64337499999999</v>
      </c>
      <c r="T32" s="11"/>
      <c r="U32" s="11"/>
      <c r="V32" s="11"/>
      <c r="W32" s="11"/>
      <c r="X32" s="11"/>
      <c r="Y32" s="11"/>
      <c r="Z32" s="11"/>
    </row>
  </sheetData>
  <mergeCells count="16">
    <mergeCell ref="A32:C32"/>
    <mergeCell ref="N32:P32"/>
    <mergeCell ref="D5:D6"/>
    <mergeCell ref="Q5:Q6"/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  <pageSetUpPr fitToPage="1"/>
  </sheetPr>
  <dimension ref="A1:F8"/>
  <sheetViews>
    <sheetView showZeros="0" workbookViewId="0">
      <selection activeCell="D11" sqref="D11"/>
    </sheetView>
  </sheetViews>
  <sheetFormatPr defaultColWidth="9.1171875" defaultRowHeight="14.25" customHeight="1"/>
  <cols>
    <col min="1" max="2" width="27.41015625" customWidth="1"/>
    <col min="3" max="3" width="17.29296875" customWidth="1"/>
    <col min="4" max="5" width="26.29296875" customWidth="1"/>
    <col min="6" max="6" width="18.703125" customWidth="1"/>
  </cols>
  <sheetData>
    <row r="1" spans="1:6" ht="14.25" customHeight="1">
      <c r="A1" s="83"/>
      <c r="B1" s="83"/>
      <c r="C1" s="38"/>
      <c r="F1" s="84" t="s">
        <v>192</v>
      </c>
    </row>
    <row r="2" spans="1:6" ht="25.5" customHeight="1">
      <c r="A2" s="213" t="s">
        <v>193</v>
      </c>
      <c r="B2" s="213"/>
      <c r="C2" s="213"/>
      <c r="D2" s="213"/>
      <c r="E2" s="213"/>
      <c r="F2" s="213"/>
    </row>
    <row r="3" spans="1:6" ht="15.75" customHeight="1">
      <c r="A3" s="192" t="str">
        <f>"单位名称："&amp;"罗平县九龙社区卫生服务中心"</f>
        <v>单位名称：罗平县九龙社区卫生服务中心</v>
      </c>
      <c r="B3" s="214"/>
      <c r="C3" s="215"/>
      <c r="D3" s="193"/>
      <c r="F3" s="122" t="s">
        <v>2</v>
      </c>
    </row>
    <row r="4" spans="1:6" ht="19.5" customHeight="1">
      <c r="A4" s="216" t="s">
        <v>194</v>
      </c>
      <c r="B4" s="169" t="s">
        <v>195</v>
      </c>
      <c r="C4" s="169" t="s">
        <v>196</v>
      </c>
      <c r="D4" s="169"/>
      <c r="E4" s="169"/>
      <c r="F4" s="169" t="s">
        <v>197</v>
      </c>
    </row>
    <row r="5" spans="1:6" ht="19.5" customHeight="1">
      <c r="A5" s="216"/>
      <c r="B5" s="169"/>
      <c r="C5" s="33" t="s">
        <v>31</v>
      </c>
      <c r="D5" s="33" t="s">
        <v>198</v>
      </c>
      <c r="E5" s="33" t="s">
        <v>199</v>
      </c>
      <c r="F5" s="169"/>
    </row>
    <row r="6" spans="1:6" ht="18.75" customHeight="1">
      <c r="A6" s="85">
        <v>1</v>
      </c>
      <c r="B6" s="85">
        <v>2</v>
      </c>
      <c r="C6" s="86">
        <v>3</v>
      </c>
      <c r="D6" s="85">
        <v>4</v>
      </c>
      <c r="E6" s="85">
        <v>5</v>
      </c>
      <c r="F6" s="85">
        <v>6</v>
      </c>
    </row>
    <row r="7" spans="1:6" ht="18.75" customHeight="1">
      <c r="A7" s="11"/>
      <c r="B7" s="11"/>
      <c r="C7" s="11"/>
      <c r="D7" s="11"/>
      <c r="E7" s="11"/>
      <c r="F7" s="11"/>
    </row>
    <row r="8" spans="1:6" ht="14.25" customHeight="1">
      <c r="A8" t="s">
        <v>200</v>
      </c>
    </row>
  </sheetData>
  <mergeCells count="6">
    <mergeCell ref="A2:F2"/>
    <mergeCell ref="A3:D3"/>
    <mergeCell ref="C4:E4"/>
    <mergeCell ref="A4:A5"/>
    <mergeCell ref="B4:B5"/>
    <mergeCell ref="F4:F5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Z36"/>
  <sheetViews>
    <sheetView showZeros="0" topLeftCell="A31" workbookViewId="0">
      <selection activeCell="B10" sqref="B10"/>
    </sheetView>
  </sheetViews>
  <sheetFormatPr defaultColWidth="9.1171875" defaultRowHeight="14.25" customHeight="1" outlineLevelRow="1"/>
  <cols>
    <col min="1" max="1" width="32.8203125" customWidth="1"/>
    <col min="2" max="2" width="20.703125" customWidth="1"/>
    <col min="3" max="3" width="31.29296875" customWidth="1"/>
    <col min="4" max="4" width="10.1171875" customWidth="1"/>
    <col min="5" max="5" width="17.5859375" customWidth="1"/>
    <col min="6" max="6" width="10.29296875" customWidth="1"/>
    <col min="7" max="7" width="23" customWidth="1"/>
    <col min="8" max="8" width="10.703125" customWidth="1"/>
    <col min="9" max="9" width="11" customWidth="1"/>
    <col min="10" max="10" width="15.41015625" customWidth="1"/>
    <col min="11" max="11" width="10.703125" customWidth="1"/>
    <col min="12" max="13" width="11.1171875" customWidth="1"/>
    <col min="15" max="15" width="11.1171875" customWidth="1"/>
    <col min="16" max="16" width="11.8203125" customWidth="1"/>
    <col min="20" max="20" width="12.1171875" customWidth="1"/>
    <col min="21" max="23" width="12.29296875" customWidth="1"/>
    <col min="24" max="24" width="12.703125" customWidth="1"/>
    <col min="25" max="26" width="11.1171875" customWidth="1"/>
  </cols>
  <sheetData>
    <row r="1" spans="1:26" ht="16.5" customHeight="1">
      <c r="B1" s="75"/>
      <c r="D1" s="76"/>
      <c r="E1" s="76"/>
      <c r="F1" s="76"/>
      <c r="G1" s="76"/>
      <c r="H1" s="77"/>
      <c r="I1" s="77"/>
      <c r="K1" s="77"/>
      <c r="L1" s="77"/>
      <c r="M1" s="77"/>
      <c r="P1" s="77"/>
      <c r="T1" s="77"/>
      <c r="X1" s="75"/>
      <c r="Z1" s="26" t="s">
        <v>201</v>
      </c>
    </row>
    <row r="2" spans="1:26" ht="26.25" customHeight="1">
      <c r="A2" s="217" t="s">
        <v>202</v>
      </c>
      <c r="B2" s="217"/>
      <c r="C2" s="217"/>
      <c r="D2" s="217"/>
      <c r="E2" s="217"/>
      <c r="F2" s="217"/>
      <c r="G2" s="217"/>
      <c r="H2" s="217"/>
      <c r="I2" s="217"/>
      <c r="J2" s="163"/>
      <c r="K2" s="217"/>
      <c r="L2" s="217"/>
      <c r="M2" s="217"/>
      <c r="N2" s="163"/>
      <c r="O2" s="163"/>
      <c r="P2" s="217"/>
      <c r="Q2" s="163"/>
      <c r="R2" s="163"/>
      <c r="S2" s="163"/>
      <c r="T2" s="217"/>
      <c r="U2" s="217"/>
      <c r="V2" s="217"/>
      <c r="W2" s="217"/>
      <c r="X2" s="217"/>
      <c r="Y2" s="217"/>
      <c r="Z2" s="217"/>
    </row>
    <row r="3" spans="1:26" ht="15" customHeight="1">
      <c r="A3" s="192" t="str">
        <f>"单位名称："&amp;"罗平县九龙社区卫生服务中心"</f>
        <v>单位名称：罗平县九龙社区卫生服务中心</v>
      </c>
      <c r="B3" s="218"/>
      <c r="C3" s="218"/>
      <c r="D3" s="218"/>
      <c r="E3" s="218"/>
      <c r="F3" s="218"/>
      <c r="G3" s="218"/>
      <c r="H3" s="78"/>
      <c r="I3" s="78"/>
      <c r="J3" s="4"/>
      <c r="K3" s="78"/>
      <c r="L3" s="78"/>
      <c r="M3" s="78"/>
      <c r="N3" s="4"/>
      <c r="O3" s="4"/>
      <c r="P3" s="78"/>
      <c r="Q3" s="4"/>
      <c r="R3" s="4"/>
      <c r="S3" s="4"/>
      <c r="T3" s="78"/>
      <c r="X3" s="75"/>
      <c r="Z3" s="123" t="s">
        <v>2</v>
      </c>
    </row>
    <row r="4" spans="1:26" ht="18" customHeight="1">
      <c r="A4" s="225" t="s">
        <v>203</v>
      </c>
      <c r="B4" s="225" t="s">
        <v>204</v>
      </c>
      <c r="C4" s="225" t="s">
        <v>205</v>
      </c>
      <c r="D4" s="225" t="s">
        <v>206</v>
      </c>
      <c r="E4" s="225" t="s">
        <v>207</v>
      </c>
      <c r="F4" s="225" t="s">
        <v>208</v>
      </c>
      <c r="G4" s="225" t="s">
        <v>209</v>
      </c>
      <c r="H4" s="199" t="s">
        <v>210</v>
      </c>
      <c r="I4" s="199" t="s">
        <v>210</v>
      </c>
      <c r="J4" s="169"/>
      <c r="K4" s="199"/>
      <c r="L4" s="199"/>
      <c r="M4" s="199"/>
      <c r="N4" s="169"/>
      <c r="O4" s="169"/>
      <c r="P4" s="199"/>
      <c r="Q4" s="169"/>
      <c r="R4" s="169"/>
      <c r="S4" s="169"/>
      <c r="T4" s="219" t="s">
        <v>35</v>
      </c>
      <c r="U4" s="199" t="s">
        <v>36</v>
      </c>
      <c r="V4" s="199"/>
      <c r="W4" s="199"/>
      <c r="X4" s="199"/>
      <c r="Y4" s="199"/>
      <c r="Z4" s="199"/>
    </row>
    <row r="5" spans="1:26" ht="18" customHeight="1">
      <c r="A5" s="226"/>
      <c r="B5" s="229"/>
      <c r="C5" s="226"/>
      <c r="D5" s="226"/>
      <c r="E5" s="226"/>
      <c r="F5" s="226"/>
      <c r="G5" s="226"/>
      <c r="H5" s="199" t="s">
        <v>211</v>
      </c>
      <c r="I5" s="199" t="s">
        <v>32</v>
      </c>
      <c r="J5" s="169"/>
      <c r="K5" s="199"/>
      <c r="L5" s="199"/>
      <c r="M5" s="199"/>
      <c r="N5" s="169"/>
      <c r="O5" s="169"/>
      <c r="P5" s="199"/>
      <c r="Q5" s="169" t="s">
        <v>212</v>
      </c>
      <c r="R5" s="169"/>
      <c r="S5" s="169"/>
      <c r="T5" s="225" t="s">
        <v>35</v>
      </c>
      <c r="U5" s="199" t="s">
        <v>36</v>
      </c>
      <c r="V5" s="219" t="s">
        <v>37</v>
      </c>
      <c r="W5" s="199" t="s">
        <v>36</v>
      </c>
      <c r="X5" s="219" t="s">
        <v>39</v>
      </c>
      <c r="Y5" s="219" t="s">
        <v>40</v>
      </c>
      <c r="Z5" s="220" t="s">
        <v>41</v>
      </c>
    </row>
    <row r="6" spans="1:26" ht="14.25" customHeight="1">
      <c r="A6" s="227"/>
      <c r="B6" s="227"/>
      <c r="C6" s="227"/>
      <c r="D6" s="227"/>
      <c r="E6" s="227"/>
      <c r="F6" s="227"/>
      <c r="G6" s="227"/>
      <c r="H6" s="227"/>
      <c r="I6" s="221" t="s">
        <v>213</v>
      </c>
      <c r="J6" s="220" t="s">
        <v>214</v>
      </c>
      <c r="K6" s="225" t="s">
        <v>215</v>
      </c>
      <c r="L6" s="225" t="s">
        <v>216</v>
      </c>
      <c r="M6" s="225" t="s">
        <v>217</v>
      </c>
      <c r="N6" s="225" t="s">
        <v>218</v>
      </c>
      <c r="O6" s="225" t="s">
        <v>33</v>
      </c>
      <c r="P6" s="225" t="s">
        <v>34</v>
      </c>
      <c r="Q6" s="225" t="s">
        <v>32</v>
      </c>
      <c r="R6" s="225" t="s">
        <v>33</v>
      </c>
      <c r="S6" s="225" t="s">
        <v>34</v>
      </c>
      <c r="T6" s="227"/>
      <c r="U6" s="225" t="s">
        <v>31</v>
      </c>
      <c r="V6" s="225" t="s">
        <v>37</v>
      </c>
      <c r="W6" s="225" t="s">
        <v>219</v>
      </c>
      <c r="X6" s="225" t="s">
        <v>39</v>
      </c>
      <c r="Y6" s="225" t="s">
        <v>40</v>
      </c>
      <c r="Z6" s="225" t="s">
        <v>41</v>
      </c>
    </row>
    <row r="7" spans="1:26" ht="37.5" customHeight="1">
      <c r="A7" s="228"/>
      <c r="B7" s="228"/>
      <c r="C7" s="228"/>
      <c r="D7" s="228"/>
      <c r="E7" s="228"/>
      <c r="F7" s="228"/>
      <c r="G7" s="228"/>
      <c r="H7" s="228"/>
      <c r="I7" s="25" t="s">
        <v>31</v>
      </c>
      <c r="J7" s="25" t="s">
        <v>220</v>
      </c>
      <c r="K7" s="230" t="s">
        <v>214</v>
      </c>
      <c r="L7" s="230" t="s">
        <v>216</v>
      </c>
      <c r="M7" s="230" t="s">
        <v>217</v>
      </c>
      <c r="N7" s="230" t="s">
        <v>218</v>
      </c>
      <c r="O7" s="230" t="s">
        <v>218</v>
      </c>
      <c r="P7" s="230" t="s">
        <v>218</v>
      </c>
      <c r="Q7" s="230" t="s">
        <v>216</v>
      </c>
      <c r="R7" s="230" t="s">
        <v>217</v>
      </c>
      <c r="S7" s="230" t="s">
        <v>218</v>
      </c>
      <c r="T7" s="230" t="s">
        <v>35</v>
      </c>
      <c r="U7" s="230" t="s">
        <v>31</v>
      </c>
      <c r="V7" s="230" t="s">
        <v>37</v>
      </c>
      <c r="W7" s="230" t="s">
        <v>219</v>
      </c>
      <c r="X7" s="230" t="s">
        <v>39</v>
      </c>
      <c r="Y7" s="230" t="s">
        <v>40</v>
      </c>
      <c r="Z7" s="230" t="s">
        <v>41</v>
      </c>
    </row>
    <row r="8" spans="1:26" ht="14.25" customHeight="1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  <c r="T8" s="8">
        <v>20</v>
      </c>
      <c r="U8" s="8">
        <v>21</v>
      </c>
      <c r="V8" s="8">
        <v>22</v>
      </c>
      <c r="W8" s="8">
        <v>23</v>
      </c>
      <c r="X8" s="8">
        <v>24</v>
      </c>
      <c r="Y8" s="81">
        <v>25</v>
      </c>
      <c r="Z8" s="82">
        <v>26</v>
      </c>
    </row>
    <row r="9" spans="1:26" ht="21" customHeight="1">
      <c r="A9" s="9" t="s">
        <v>43</v>
      </c>
      <c r="B9" s="79"/>
      <c r="C9" s="79"/>
      <c r="D9" s="79"/>
      <c r="E9" s="79"/>
      <c r="F9" s="79"/>
      <c r="G9" s="79"/>
      <c r="H9" s="11">
        <v>829.64337499999999</v>
      </c>
      <c r="I9" s="11">
        <v>829.64337499999999</v>
      </c>
      <c r="J9" s="11"/>
      <c r="K9" s="11"/>
      <c r="L9" s="11"/>
      <c r="M9" s="11"/>
      <c r="N9" s="11">
        <v>829.64337499999999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3.25" customHeight="1" outlineLevel="1">
      <c r="A10" s="80" t="s">
        <v>43</v>
      </c>
      <c r="B10" s="9" t="s">
        <v>221</v>
      </c>
      <c r="C10" s="9" t="s">
        <v>222</v>
      </c>
      <c r="D10" s="9" t="s">
        <v>75</v>
      </c>
      <c r="E10" s="9" t="s">
        <v>76</v>
      </c>
      <c r="F10" s="9" t="s">
        <v>223</v>
      </c>
      <c r="G10" s="9" t="s">
        <v>145</v>
      </c>
      <c r="H10" s="11">
        <v>201.73079999999999</v>
      </c>
      <c r="I10" s="11">
        <v>201.73079999999999</v>
      </c>
      <c r="J10" s="11"/>
      <c r="K10" s="11"/>
      <c r="L10" s="11"/>
      <c r="M10" s="11"/>
      <c r="N10" s="11">
        <v>201.73079999999999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3.25" customHeight="1" outlineLevel="1">
      <c r="A11" s="80" t="s">
        <v>43</v>
      </c>
      <c r="B11" s="9" t="s">
        <v>221</v>
      </c>
      <c r="C11" s="9" t="s">
        <v>222</v>
      </c>
      <c r="D11" s="9" t="s">
        <v>79</v>
      </c>
      <c r="E11" s="9" t="s">
        <v>80</v>
      </c>
      <c r="F11" s="9" t="s">
        <v>223</v>
      </c>
      <c r="G11" s="9" t="s">
        <v>145</v>
      </c>
      <c r="H11" s="11">
        <v>35.3352</v>
      </c>
      <c r="I11" s="11">
        <v>35.3352</v>
      </c>
      <c r="J11" s="11"/>
      <c r="K11" s="11"/>
      <c r="L11" s="11"/>
      <c r="M11" s="11"/>
      <c r="N11" s="11">
        <v>35.3352</v>
      </c>
      <c r="O11" s="9"/>
      <c r="P11" s="9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3.25" customHeight="1" outlineLevel="1">
      <c r="A12" s="80" t="s">
        <v>43</v>
      </c>
      <c r="B12" s="9" t="s">
        <v>221</v>
      </c>
      <c r="C12" s="9" t="s">
        <v>222</v>
      </c>
      <c r="D12" s="9" t="s">
        <v>75</v>
      </c>
      <c r="E12" s="9" t="s">
        <v>76</v>
      </c>
      <c r="F12" s="9" t="s">
        <v>224</v>
      </c>
      <c r="G12" s="9" t="s">
        <v>148</v>
      </c>
      <c r="H12" s="11">
        <v>115.63679999999999</v>
      </c>
      <c r="I12" s="11">
        <v>115.63679999999999</v>
      </c>
      <c r="J12" s="11"/>
      <c r="K12" s="11"/>
      <c r="L12" s="11"/>
      <c r="M12" s="11"/>
      <c r="N12" s="11">
        <v>115.63679999999999</v>
      </c>
      <c r="O12" s="9"/>
      <c r="P12" s="9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3.25" customHeight="1" outlineLevel="1">
      <c r="A13" s="80" t="s">
        <v>43</v>
      </c>
      <c r="B13" s="9" t="s">
        <v>221</v>
      </c>
      <c r="C13" s="9" t="s">
        <v>222</v>
      </c>
      <c r="D13" s="9" t="s">
        <v>79</v>
      </c>
      <c r="E13" s="9" t="s">
        <v>80</v>
      </c>
      <c r="F13" s="9" t="s">
        <v>224</v>
      </c>
      <c r="G13" s="9" t="s">
        <v>148</v>
      </c>
      <c r="H13" s="11">
        <v>18.510000000000002</v>
      </c>
      <c r="I13" s="11">
        <v>18.510000000000002</v>
      </c>
      <c r="J13" s="11"/>
      <c r="K13" s="11"/>
      <c r="L13" s="11"/>
      <c r="M13" s="11"/>
      <c r="N13" s="11">
        <v>18.510000000000002</v>
      </c>
      <c r="O13" s="9"/>
      <c r="P13" s="9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3.25" customHeight="1" outlineLevel="1">
      <c r="A14" s="80" t="s">
        <v>43</v>
      </c>
      <c r="B14" s="9" t="s">
        <v>221</v>
      </c>
      <c r="C14" s="9" t="s">
        <v>222</v>
      </c>
      <c r="D14" s="9" t="s">
        <v>75</v>
      </c>
      <c r="E14" s="9" t="s">
        <v>76</v>
      </c>
      <c r="F14" s="9" t="s">
        <v>225</v>
      </c>
      <c r="G14" s="9" t="s">
        <v>155</v>
      </c>
      <c r="H14" s="11">
        <v>16.8109</v>
      </c>
      <c r="I14" s="11">
        <v>16.8109</v>
      </c>
      <c r="J14" s="11"/>
      <c r="K14" s="11"/>
      <c r="L14" s="11"/>
      <c r="M14" s="11"/>
      <c r="N14" s="11">
        <v>16.8109</v>
      </c>
      <c r="O14" s="9"/>
      <c r="P14" s="9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3.25" customHeight="1" outlineLevel="1">
      <c r="A15" s="80" t="s">
        <v>43</v>
      </c>
      <c r="B15" s="9" t="s">
        <v>221</v>
      </c>
      <c r="C15" s="9" t="s">
        <v>222</v>
      </c>
      <c r="D15" s="9" t="s">
        <v>79</v>
      </c>
      <c r="E15" s="9" t="s">
        <v>80</v>
      </c>
      <c r="F15" s="9" t="s">
        <v>225</v>
      </c>
      <c r="G15" s="9" t="s">
        <v>155</v>
      </c>
      <c r="H15" s="11">
        <v>2.9445999999999999</v>
      </c>
      <c r="I15" s="11">
        <v>2.9445999999999999</v>
      </c>
      <c r="J15" s="11"/>
      <c r="K15" s="11"/>
      <c r="L15" s="11"/>
      <c r="M15" s="11"/>
      <c r="N15" s="11">
        <v>2.9445999999999999</v>
      </c>
      <c r="O15" s="9"/>
      <c r="P15" s="9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3.25" customHeight="1" outlineLevel="1">
      <c r="A16" s="80" t="s">
        <v>43</v>
      </c>
      <c r="B16" s="9" t="s">
        <v>221</v>
      </c>
      <c r="C16" s="9" t="s">
        <v>222</v>
      </c>
      <c r="D16" s="9" t="s">
        <v>75</v>
      </c>
      <c r="E16" s="9" t="s">
        <v>76</v>
      </c>
      <c r="F16" s="9" t="s">
        <v>225</v>
      </c>
      <c r="G16" s="9" t="s">
        <v>155</v>
      </c>
      <c r="H16" s="11">
        <v>46.35</v>
      </c>
      <c r="I16" s="11">
        <v>46.35</v>
      </c>
      <c r="J16" s="11"/>
      <c r="K16" s="11"/>
      <c r="L16" s="11"/>
      <c r="M16" s="11"/>
      <c r="N16" s="11">
        <v>46.35</v>
      </c>
      <c r="O16" s="9"/>
      <c r="P16" s="9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3.25" customHeight="1" outlineLevel="1">
      <c r="A17" s="80" t="s">
        <v>43</v>
      </c>
      <c r="B17" s="9" t="s">
        <v>221</v>
      </c>
      <c r="C17" s="9" t="s">
        <v>222</v>
      </c>
      <c r="D17" s="9" t="s">
        <v>79</v>
      </c>
      <c r="E17" s="9" t="s">
        <v>80</v>
      </c>
      <c r="F17" s="9" t="s">
        <v>225</v>
      </c>
      <c r="G17" s="9" t="s">
        <v>155</v>
      </c>
      <c r="H17" s="11">
        <v>6.9779999999999998</v>
      </c>
      <c r="I17" s="11">
        <v>6.9779999999999998</v>
      </c>
      <c r="J17" s="11"/>
      <c r="K17" s="11"/>
      <c r="L17" s="11"/>
      <c r="M17" s="11"/>
      <c r="N17" s="11">
        <v>6.9779999999999998</v>
      </c>
      <c r="O17" s="9"/>
      <c r="P17" s="9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3.25" customHeight="1" outlineLevel="1">
      <c r="A18" s="80" t="s">
        <v>43</v>
      </c>
      <c r="B18" s="9" t="s">
        <v>221</v>
      </c>
      <c r="C18" s="9" t="s">
        <v>222</v>
      </c>
      <c r="D18" s="9" t="s">
        <v>75</v>
      </c>
      <c r="E18" s="9" t="s">
        <v>76</v>
      </c>
      <c r="F18" s="9" t="s">
        <v>224</v>
      </c>
      <c r="G18" s="9" t="s">
        <v>148</v>
      </c>
      <c r="H18" s="11">
        <v>30</v>
      </c>
      <c r="I18" s="11">
        <v>30</v>
      </c>
      <c r="J18" s="11"/>
      <c r="K18" s="11"/>
      <c r="L18" s="11"/>
      <c r="M18" s="11"/>
      <c r="N18" s="11">
        <v>30</v>
      </c>
      <c r="O18" s="9"/>
      <c r="P18" s="9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3.25" customHeight="1" outlineLevel="1">
      <c r="A19" s="80" t="s">
        <v>43</v>
      </c>
      <c r="B19" s="9" t="s">
        <v>221</v>
      </c>
      <c r="C19" s="9" t="s">
        <v>222</v>
      </c>
      <c r="D19" s="9" t="s">
        <v>79</v>
      </c>
      <c r="E19" s="9" t="s">
        <v>80</v>
      </c>
      <c r="F19" s="9" t="s">
        <v>224</v>
      </c>
      <c r="G19" s="9" t="s">
        <v>148</v>
      </c>
      <c r="H19" s="11">
        <v>4.8</v>
      </c>
      <c r="I19" s="11">
        <v>4.8</v>
      </c>
      <c r="J19" s="11"/>
      <c r="K19" s="11"/>
      <c r="L19" s="11"/>
      <c r="M19" s="11"/>
      <c r="N19" s="11">
        <v>4.8</v>
      </c>
      <c r="O19" s="9"/>
      <c r="P19" s="9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3.25" customHeight="1" outlineLevel="1">
      <c r="A20" s="80" t="s">
        <v>43</v>
      </c>
      <c r="B20" s="9" t="s">
        <v>221</v>
      </c>
      <c r="C20" s="9" t="s">
        <v>222</v>
      </c>
      <c r="D20" s="9" t="s">
        <v>75</v>
      </c>
      <c r="E20" s="9" t="s">
        <v>76</v>
      </c>
      <c r="F20" s="9" t="s">
        <v>225</v>
      </c>
      <c r="G20" s="9" t="s">
        <v>155</v>
      </c>
      <c r="H20" s="11">
        <v>80.88</v>
      </c>
      <c r="I20" s="11">
        <v>80.88</v>
      </c>
      <c r="J20" s="11"/>
      <c r="K20" s="11"/>
      <c r="L20" s="11"/>
      <c r="M20" s="11"/>
      <c r="N20" s="11">
        <v>80.88</v>
      </c>
      <c r="O20" s="9"/>
      <c r="P20" s="9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3.25" customHeight="1" outlineLevel="1">
      <c r="A21" s="80" t="s">
        <v>43</v>
      </c>
      <c r="B21" s="9" t="s">
        <v>221</v>
      </c>
      <c r="C21" s="9" t="s">
        <v>222</v>
      </c>
      <c r="D21" s="9" t="s">
        <v>79</v>
      </c>
      <c r="E21" s="9" t="s">
        <v>80</v>
      </c>
      <c r="F21" s="9" t="s">
        <v>225</v>
      </c>
      <c r="G21" s="9" t="s">
        <v>155</v>
      </c>
      <c r="H21" s="11">
        <v>12.294</v>
      </c>
      <c r="I21" s="11">
        <v>12.294</v>
      </c>
      <c r="J21" s="11"/>
      <c r="K21" s="11"/>
      <c r="L21" s="11"/>
      <c r="M21" s="11"/>
      <c r="N21" s="11">
        <v>12.294</v>
      </c>
      <c r="O21" s="9"/>
      <c r="P21" s="9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3.25" customHeight="1" outlineLevel="1">
      <c r="A22" s="80" t="s">
        <v>43</v>
      </c>
      <c r="B22" s="9" t="s">
        <v>226</v>
      </c>
      <c r="C22" s="9" t="s">
        <v>147</v>
      </c>
      <c r="D22" s="9" t="s">
        <v>63</v>
      </c>
      <c r="E22" s="9" t="s">
        <v>64</v>
      </c>
      <c r="F22" s="9" t="s">
        <v>227</v>
      </c>
      <c r="G22" s="9" t="s">
        <v>159</v>
      </c>
      <c r="H22" s="11">
        <v>88.063760000000002</v>
      </c>
      <c r="I22" s="11">
        <v>88.063760000000002</v>
      </c>
      <c r="J22" s="11"/>
      <c r="K22" s="11"/>
      <c r="L22" s="11"/>
      <c r="M22" s="11"/>
      <c r="N22" s="11">
        <v>88.063760000000002</v>
      </c>
      <c r="O22" s="9"/>
      <c r="P22" s="9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3.25" customHeight="1" outlineLevel="1">
      <c r="A23" s="80" t="s">
        <v>43</v>
      </c>
      <c r="B23" s="9" t="s">
        <v>228</v>
      </c>
      <c r="C23" s="9" t="s">
        <v>229</v>
      </c>
      <c r="D23" s="9" t="s">
        <v>65</v>
      </c>
      <c r="E23" s="9" t="s">
        <v>66</v>
      </c>
      <c r="F23" s="9" t="s">
        <v>230</v>
      </c>
      <c r="G23" s="9" t="s">
        <v>161</v>
      </c>
      <c r="H23" s="11">
        <v>44.031880000000001</v>
      </c>
      <c r="I23" s="11">
        <v>44.031880000000001</v>
      </c>
      <c r="J23" s="11"/>
      <c r="K23" s="11"/>
      <c r="L23" s="11"/>
      <c r="M23" s="11"/>
      <c r="N23" s="11">
        <v>44.031880000000001</v>
      </c>
      <c r="O23" s="9"/>
      <c r="P23" s="9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3.25" customHeight="1" outlineLevel="1">
      <c r="A24" s="80" t="s">
        <v>43</v>
      </c>
      <c r="B24" s="9" t="s">
        <v>226</v>
      </c>
      <c r="C24" s="9" t="s">
        <v>147</v>
      </c>
      <c r="D24" s="9" t="s">
        <v>83</v>
      </c>
      <c r="E24" s="9" t="s">
        <v>84</v>
      </c>
      <c r="F24" s="9" t="s">
        <v>231</v>
      </c>
      <c r="G24" s="9" t="s">
        <v>163</v>
      </c>
      <c r="H24" s="11">
        <v>20.717590000000001</v>
      </c>
      <c r="I24" s="11">
        <v>20.717590000000001</v>
      </c>
      <c r="J24" s="11"/>
      <c r="K24" s="11"/>
      <c r="L24" s="11"/>
      <c r="M24" s="11"/>
      <c r="N24" s="11">
        <v>20.717590000000001</v>
      </c>
      <c r="O24" s="9"/>
      <c r="P24" s="9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3.25" customHeight="1" outlineLevel="1">
      <c r="A25" s="80" t="s">
        <v>43</v>
      </c>
      <c r="B25" s="9" t="s">
        <v>226</v>
      </c>
      <c r="C25" s="9" t="s">
        <v>147</v>
      </c>
      <c r="D25" s="9" t="s">
        <v>85</v>
      </c>
      <c r="E25" s="9" t="s">
        <v>86</v>
      </c>
      <c r="F25" s="9" t="s">
        <v>232</v>
      </c>
      <c r="G25" s="9" t="s">
        <v>166</v>
      </c>
      <c r="H25" s="11">
        <v>0.53064299999999998</v>
      </c>
      <c r="I25" s="11">
        <v>0.53064299999999998</v>
      </c>
      <c r="J25" s="11"/>
      <c r="K25" s="11"/>
      <c r="L25" s="11"/>
      <c r="M25" s="11"/>
      <c r="N25" s="11">
        <v>0.53064299999999998</v>
      </c>
      <c r="O25" s="9"/>
      <c r="P25" s="9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3.25" customHeight="1" outlineLevel="1">
      <c r="A26" s="80" t="s">
        <v>43</v>
      </c>
      <c r="B26" s="9" t="s">
        <v>226</v>
      </c>
      <c r="C26" s="9" t="s">
        <v>147</v>
      </c>
      <c r="D26" s="9" t="s">
        <v>83</v>
      </c>
      <c r="E26" s="9" t="s">
        <v>84</v>
      </c>
      <c r="F26" s="9" t="s">
        <v>231</v>
      </c>
      <c r="G26" s="9" t="s">
        <v>163</v>
      </c>
      <c r="H26" s="11">
        <v>1.523352</v>
      </c>
      <c r="I26" s="11">
        <v>1.523352</v>
      </c>
      <c r="J26" s="11"/>
      <c r="K26" s="11"/>
      <c r="L26" s="11"/>
      <c r="M26" s="11"/>
      <c r="N26" s="11">
        <v>1.523352</v>
      </c>
      <c r="O26" s="9"/>
      <c r="P26" s="9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3.25" customHeight="1" outlineLevel="1">
      <c r="A27" s="80" t="s">
        <v>43</v>
      </c>
      <c r="B27" s="9" t="s">
        <v>233</v>
      </c>
      <c r="C27" s="9" t="s">
        <v>92</v>
      </c>
      <c r="D27" s="9" t="s">
        <v>91</v>
      </c>
      <c r="E27" s="9" t="s">
        <v>92</v>
      </c>
      <c r="F27" s="9" t="s">
        <v>234</v>
      </c>
      <c r="G27" s="9" t="s">
        <v>92</v>
      </c>
      <c r="H27" s="11">
        <v>63.677160000000001</v>
      </c>
      <c r="I27" s="11">
        <v>63.677160000000001</v>
      </c>
      <c r="J27" s="11"/>
      <c r="K27" s="11"/>
      <c r="L27" s="11"/>
      <c r="M27" s="11"/>
      <c r="N27" s="11">
        <v>63.677160000000001</v>
      </c>
      <c r="O27" s="9"/>
      <c r="P27" s="9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3.25" customHeight="1" outlineLevel="1">
      <c r="A28" s="80" t="s">
        <v>43</v>
      </c>
      <c r="B28" s="9" t="s">
        <v>235</v>
      </c>
      <c r="C28" s="9" t="s">
        <v>179</v>
      </c>
      <c r="D28" s="9" t="s">
        <v>75</v>
      </c>
      <c r="E28" s="9" t="s">
        <v>76</v>
      </c>
      <c r="F28" s="9" t="s">
        <v>236</v>
      </c>
      <c r="G28" s="9" t="s">
        <v>179</v>
      </c>
      <c r="H28" s="11">
        <v>9.087593</v>
      </c>
      <c r="I28" s="11">
        <v>9.087593</v>
      </c>
      <c r="J28" s="11"/>
      <c r="K28" s="11"/>
      <c r="L28" s="11"/>
      <c r="M28" s="11"/>
      <c r="N28" s="11">
        <v>9.087593</v>
      </c>
      <c r="O28" s="9"/>
      <c r="P28" s="9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23.25" customHeight="1" outlineLevel="1">
      <c r="A29" s="80" t="s">
        <v>43</v>
      </c>
      <c r="B29" s="9" t="s">
        <v>235</v>
      </c>
      <c r="C29" s="9" t="s">
        <v>179</v>
      </c>
      <c r="D29" s="9" t="s">
        <v>79</v>
      </c>
      <c r="E29" s="9" t="s">
        <v>80</v>
      </c>
      <c r="F29" s="9" t="s">
        <v>236</v>
      </c>
      <c r="G29" s="9" t="s">
        <v>179</v>
      </c>
      <c r="H29" s="11">
        <v>1.5252669999999999</v>
      </c>
      <c r="I29" s="11">
        <v>1.5252669999999999</v>
      </c>
      <c r="J29" s="11"/>
      <c r="K29" s="11"/>
      <c r="L29" s="11"/>
      <c r="M29" s="11"/>
      <c r="N29" s="11">
        <v>1.5252669999999999</v>
      </c>
      <c r="O29" s="9"/>
      <c r="P29" s="9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23.25" customHeight="1" outlineLevel="1">
      <c r="A30" s="80" t="s">
        <v>43</v>
      </c>
      <c r="B30" s="9" t="s">
        <v>237</v>
      </c>
      <c r="C30" s="9" t="s">
        <v>238</v>
      </c>
      <c r="D30" s="9" t="s">
        <v>75</v>
      </c>
      <c r="E30" s="9" t="s">
        <v>76</v>
      </c>
      <c r="F30" s="9" t="s">
        <v>239</v>
      </c>
      <c r="G30" s="9" t="s">
        <v>181</v>
      </c>
      <c r="H30" s="11">
        <v>5.0432699999999997</v>
      </c>
      <c r="I30" s="11">
        <v>5.0432699999999997</v>
      </c>
      <c r="J30" s="11"/>
      <c r="K30" s="11"/>
      <c r="L30" s="11"/>
      <c r="M30" s="11"/>
      <c r="N30" s="11">
        <v>5.0432699999999997</v>
      </c>
      <c r="O30" s="9"/>
      <c r="P30" s="9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3.25" customHeight="1" outlineLevel="1">
      <c r="A31" s="80" t="s">
        <v>43</v>
      </c>
      <c r="B31" s="9" t="s">
        <v>237</v>
      </c>
      <c r="C31" s="9" t="s">
        <v>238</v>
      </c>
      <c r="D31" s="9" t="s">
        <v>79</v>
      </c>
      <c r="E31" s="9" t="s">
        <v>80</v>
      </c>
      <c r="F31" s="9" t="s">
        <v>239</v>
      </c>
      <c r="G31" s="9" t="s">
        <v>181</v>
      </c>
      <c r="H31" s="11">
        <v>0.88338000000000005</v>
      </c>
      <c r="I31" s="11">
        <v>0.88338000000000005</v>
      </c>
      <c r="J31" s="11"/>
      <c r="K31" s="11"/>
      <c r="L31" s="11"/>
      <c r="M31" s="11"/>
      <c r="N31" s="11">
        <v>0.88338000000000005</v>
      </c>
      <c r="O31" s="9"/>
      <c r="P31" s="9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3.25" customHeight="1" outlineLevel="1">
      <c r="A32" s="80" t="s">
        <v>43</v>
      </c>
      <c r="B32" s="9" t="s">
        <v>237</v>
      </c>
      <c r="C32" s="9" t="s">
        <v>238</v>
      </c>
      <c r="D32" s="9" t="s">
        <v>61</v>
      </c>
      <c r="E32" s="9" t="s">
        <v>62</v>
      </c>
      <c r="F32" s="9" t="s">
        <v>240</v>
      </c>
      <c r="G32" s="9" t="s">
        <v>184</v>
      </c>
      <c r="H32" s="11">
        <v>0.2</v>
      </c>
      <c r="I32" s="11">
        <v>0.2</v>
      </c>
      <c r="J32" s="11"/>
      <c r="K32" s="11"/>
      <c r="L32" s="11"/>
      <c r="M32" s="11"/>
      <c r="N32" s="11">
        <v>0.2</v>
      </c>
      <c r="O32" s="9"/>
      <c r="P32" s="9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23.25" customHeight="1" outlineLevel="1">
      <c r="A33" s="80" t="s">
        <v>43</v>
      </c>
      <c r="B33" s="9" t="s">
        <v>241</v>
      </c>
      <c r="C33" s="9" t="s">
        <v>169</v>
      </c>
      <c r="D33" s="9" t="s">
        <v>61</v>
      </c>
      <c r="E33" s="9" t="s">
        <v>62</v>
      </c>
      <c r="F33" s="9" t="s">
        <v>242</v>
      </c>
      <c r="G33" s="9" t="s">
        <v>186</v>
      </c>
      <c r="H33" s="11">
        <v>10.63158</v>
      </c>
      <c r="I33" s="11">
        <v>10.63158</v>
      </c>
      <c r="J33" s="11"/>
      <c r="K33" s="11"/>
      <c r="L33" s="11"/>
      <c r="M33" s="11"/>
      <c r="N33" s="11">
        <v>10.63158</v>
      </c>
      <c r="O33" s="9"/>
      <c r="P33" s="9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23.25" customHeight="1" outlineLevel="1">
      <c r="A34" s="80" t="s">
        <v>43</v>
      </c>
      <c r="B34" s="9" t="s">
        <v>243</v>
      </c>
      <c r="C34" s="9" t="s">
        <v>244</v>
      </c>
      <c r="D34" s="9" t="s">
        <v>69</v>
      </c>
      <c r="E34" s="9" t="s">
        <v>70</v>
      </c>
      <c r="F34" s="9" t="s">
        <v>245</v>
      </c>
      <c r="G34" s="9" t="s">
        <v>187</v>
      </c>
      <c r="H34" s="11">
        <v>3.0575999999999999</v>
      </c>
      <c r="I34" s="11">
        <v>3.0575999999999999</v>
      </c>
      <c r="J34" s="11"/>
      <c r="K34" s="11"/>
      <c r="L34" s="11"/>
      <c r="M34" s="11"/>
      <c r="N34" s="11">
        <v>3.0575999999999999</v>
      </c>
      <c r="O34" s="9"/>
      <c r="P34" s="9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23.25" customHeight="1" outlineLevel="1">
      <c r="A35" s="80" t="s">
        <v>43</v>
      </c>
      <c r="B35" s="9" t="s">
        <v>246</v>
      </c>
      <c r="C35" s="9" t="s">
        <v>247</v>
      </c>
      <c r="D35" s="9" t="s">
        <v>75</v>
      </c>
      <c r="E35" s="9" t="s">
        <v>76</v>
      </c>
      <c r="F35" s="9" t="s">
        <v>248</v>
      </c>
      <c r="G35" s="9" t="s">
        <v>171</v>
      </c>
      <c r="H35" s="11">
        <v>8.4</v>
      </c>
      <c r="I35" s="11">
        <v>8.4</v>
      </c>
      <c r="J35" s="11"/>
      <c r="K35" s="11"/>
      <c r="L35" s="11"/>
      <c r="M35" s="11"/>
      <c r="N35" s="11">
        <v>8.4</v>
      </c>
      <c r="O35" s="9"/>
      <c r="P35" s="9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7.25" customHeight="1">
      <c r="A36" s="222" t="s">
        <v>93</v>
      </c>
      <c r="B36" s="223"/>
      <c r="C36" s="223"/>
      <c r="D36" s="223"/>
      <c r="E36" s="223"/>
      <c r="F36" s="223"/>
      <c r="G36" s="224"/>
      <c r="H36" s="11">
        <v>829.64337499999999</v>
      </c>
      <c r="I36" s="11">
        <v>829.64337499999999</v>
      </c>
      <c r="J36" s="11"/>
      <c r="K36" s="11"/>
      <c r="L36" s="11"/>
      <c r="M36" s="11"/>
      <c r="N36" s="11">
        <v>829.64337499999999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</sheetData>
  <mergeCells count="32">
    <mergeCell ref="Z6:Z7"/>
    <mergeCell ref="U6:U7"/>
    <mergeCell ref="V6:V7"/>
    <mergeCell ref="W6:W7"/>
    <mergeCell ref="X6:X7"/>
    <mergeCell ref="Y6:Y7"/>
    <mergeCell ref="P6:P7"/>
    <mergeCell ref="Q6:Q7"/>
    <mergeCell ref="R6:R7"/>
    <mergeCell ref="S6:S7"/>
    <mergeCell ref="T5:T7"/>
    <mergeCell ref="K6:K7"/>
    <mergeCell ref="L6:L7"/>
    <mergeCell ref="M6:M7"/>
    <mergeCell ref="N6:N7"/>
    <mergeCell ref="O6:O7"/>
    <mergeCell ref="I6:J6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A2:Z2"/>
    <mergeCell ref="A3:G3"/>
    <mergeCell ref="H4:Z4"/>
    <mergeCell ref="I5:P5"/>
    <mergeCell ref="Q5:S5"/>
    <mergeCell ref="U5:Z5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  <pageSetUpPr fitToPage="1"/>
  </sheetPr>
  <dimension ref="A1:W14"/>
  <sheetViews>
    <sheetView showZeros="0" topLeftCell="G1" workbookViewId="0">
      <selection activeCell="B10" sqref="B10"/>
    </sheetView>
  </sheetViews>
  <sheetFormatPr defaultColWidth="9.1171875" defaultRowHeight="14.25" customHeight="1"/>
  <cols>
    <col min="1" max="1" width="10.29296875" customWidth="1"/>
    <col min="2" max="2" width="13.41015625" customWidth="1"/>
    <col min="3" max="3" width="32.8203125" customWidth="1"/>
    <col min="4" max="4" width="23.8203125" customWidth="1"/>
    <col min="5" max="5" width="11.1171875" customWidth="1"/>
    <col min="6" max="6" width="17.703125" customWidth="1"/>
    <col min="7" max="7" width="9.8203125" customWidth="1"/>
    <col min="8" max="8" width="17.703125" customWidth="1"/>
    <col min="9" max="10" width="10.703125" customWidth="1"/>
    <col min="11" max="11" width="11" customWidth="1"/>
    <col min="12" max="14" width="12.29296875" customWidth="1"/>
    <col min="15" max="15" width="12.703125" customWidth="1"/>
    <col min="16" max="17" width="11.1171875" customWidth="1"/>
    <col min="19" max="19" width="10.29296875" customWidth="1"/>
    <col min="20" max="21" width="11.8203125" customWidth="1"/>
    <col min="22" max="22" width="11.703125" customWidth="1"/>
    <col min="23" max="23" width="10.29296875" customWidth="1"/>
  </cols>
  <sheetData>
    <row r="1" spans="1:23" ht="13.5" customHeight="1">
      <c r="B1" s="73"/>
      <c r="E1" s="1"/>
      <c r="F1" s="1"/>
      <c r="G1" s="1"/>
      <c r="H1" s="1"/>
      <c r="U1" s="73"/>
      <c r="W1" s="74" t="s">
        <v>249</v>
      </c>
    </row>
    <row r="2" spans="1:23" ht="27.75" customHeight="1">
      <c r="A2" s="163" t="s">
        <v>250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</row>
    <row r="3" spans="1:23" ht="13.5" customHeight="1">
      <c r="A3" s="192" t="str">
        <f>"单位名称："&amp;"罗平县九龙社区卫生服务中心"</f>
        <v>单位名称：罗平县九龙社区卫生服务中心</v>
      </c>
      <c r="B3" s="231"/>
      <c r="C3" s="231"/>
      <c r="D3" s="231"/>
      <c r="E3" s="231"/>
      <c r="F3" s="231"/>
      <c r="G3" s="231"/>
      <c r="H3" s="231"/>
      <c r="I3" s="4"/>
      <c r="J3" s="4"/>
      <c r="K3" s="4"/>
      <c r="L3" s="4"/>
      <c r="M3" s="4"/>
      <c r="N3" s="4"/>
      <c r="O3" s="4"/>
      <c r="P3" s="4"/>
      <c r="Q3" s="4"/>
      <c r="U3" s="73"/>
      <c r="W3" s="121" t="s">
        <v>2</v>
      </c>
    </row>
    <row r="4" spans="1:23" ht="21.75" customHeight="1">
      <c r="A4" s="235" t="s">
        <v>251</v>
      </c>
      <c r="B4" s="216" t="s">
        <v>204</v>
      </c>
      <c r="C4" s="235" t="s">
        <v>205</v>
      </c>
      <c r="D4" s="235" t="s">
        <v>203</v>
      </c>
      <c r="E4" s="216" t="s">
        <v>206</v>
      </c>
      <c r="F4" s="216" t="s">
        <v>207</v>
      </c>
      <c r="G4" s="216" t="s">
        <v>252</v>
      </c>
      <c r="H4" s="216" t="s">
        <v>253</v>
      </c>
      <c r="I4" s="169" t="s">
        <v>29</v>
      </c>
      <c r="J4" s="169" t="s">
        <v>254</v>
      </c>
      <c r="K4" s="169"/>
      <c r="L4" s="169"/>
      <c r="M4" s="169"/>
      <c r="N4" s="169" t="s">
        <v>212</v>
      </c>
      <c r="O4" s="169"/>
      <c r="P4" s="169"/>
      <c r="Q4" s="216" t="s">
        <v>35</v>
      </c>
      <c r="R4" s="169" t="s">
        <v>36</v>
      </c>
      <c r="S4" s="169"/>
      <c r="T4" s="169"/>
      <c r="U4" s="169"/>
      <c r="V4" s="169"/>
      <c r="W4" s="169"/>
    </row>
    <row r="5" spans="1:23" ht="21.75" customHeight="1">
      <c r="A5" s="235"/>
      <c r="B5" s="169"/>
      <c r="C5" s="235"/>
      <c r="D5" s="235"/>
      <c r="E5" s="236"/>
      <c r="F5" s="236"/>
      <c r="G5" s="236"/>
      <c r="H5" s="236"/>
      <c r="I5" s="169"/>
      <c r="J5" s="237" t="s">
        <v>32</v>
      </c>
      <c r="K5" s="169"/>
      <c r="L5" s="216" t="s">
        <v>33</v>
      </c>
      <c r="M5" s="216" t="s">
        <v>34</v>
      </c>
      <c r="N5" s="216" t="s">
        <v>32</v>
      </c>
      <c r="O5" s="216" t="s">
        <v>33</v>
      </c>
      <c r="P5" s="216" t="s">
        <v>34</v>
      </c>
      <c r="Q5" s="236"/>
      <c r="R5" s="216" t="s">
        <v>31</v>
      </c>
      <c r="S5" s="216" t="s">
        <v>37</v>
      </c>
      <c r="T5" s="216" t="s">
        <v>219</v>
      </c>
      <c r="U5" s="216" t="s">
        <v>39</v>
      </c>
      <c r="V5" s="216" t="s">
        <v>40</v>
      </c>
      <c r="W5" s="216" t="s">
        <v>41</v>
      </c>
    </row>
    <row r="6" spans="1:23" ht="21" customHeight="1">
      <c r="A6" s="169"/>
      <c r="B6" s="169"/>
      <c r="C6" s="169"/>
      <c r="D6" s="169"/>
      <c r="E6" s="169"/>
      <c r="F6" s="169"/>
      <c r="G6" s="169"/>
      <c r="H6" s="169"/>
      <c r="I6" s="169"/>
      <c r="J6" s="238" t="s">
        <v>31</v>
      </c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</row>
    <row r="7" spans="1:23" ht="39.75" customHeight="1">
      <c r="A7" s="235"/>
      <c r="B7" s="169"/>
      <c r="C7" s="235"/>
      <c r="D7" s="235"/>
      <c r="E7" s="216"/>
      <c r="F7" s="216"/>
      <c r="G7" s="216"/>
      <c r="H7" s="216"/>
      <c r="I7" s="169"/>
      <c r="J7" s="21" t="s">
        <v>31</v>
      </c>
      <c r="K7" s="21" t="s">
        <v>255</v>
      </c>
      <c r="L7" s="216"/>
      <c r="M7" s="216"/>
      <c r="N7" s="216"/>
      <c r="O7" s="216"/>
      <c r="P7" s="216"/>
      <c r="Q7" s="216"/>
      <c r="R7" s="216"/>
      <c r="S7" s="216"/>
      <c r="T7" s="216"/>
      <c r="U7" s="169"/>
      <c r="V7" s="216"/>
      <c r="W7" s="216"/>
    </row>
    <row r="8" spans="1:23" ht="15" customHeight="1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8">
        <v>12</v>
      </c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  <c r="T8" s="8">
        <v>20</v>
      </c>
      <c r="U8" s="7">
        <v>21</v>
      </c>
      <c r="V8" s="7">
        <v>22</v>
      </c>
      <c r="W8" s="7">
        <v>23</v>
      </c>
    </row>
    <row r="9" spans="1:23" ht="21" customHeight="1">
      <c r="A9" s="10"/>
      <c r="B9" s="10"/>
      <c r="C9" s="9" t="s">
        <v>256</v>
      </c>
      <c r="D9" s="10"/>
      <c r="E9" s="10"/>
      <c r="F9" s="10"/>
      <c r="G9" s="10"/>
      <c r="H9" s="10"/>
      <c r="I9" s="11">
        <v>7.6</v>
      </c>
      <c r="J9" s="11"/>
      <c r="K9" s="11"/>
      <c r="L9" s="11"/>
      <c r="M9" s="11"/>
      <c r="N9" s="11"/>
      <c r="O9" s="11"/>
      <c r="P9" s="11"/>
      <c r="Q9" s="11"/>
      <c r="R9" s="11">
        <v>7.6</v>
      </c>
      <c r="S9" s="11">
        <v>7.6</v>
      </c>
      <c r="T9" s="11"/>
      <c r="U9" s="11"/>
      <c r="V9" s="11"/>
      <c r="W9" s="11"/>
    </row>
    <row r="10" spans="1:23" ht="23.25" customHeight="1">
      <c r="A10" s="9" t="s">
        <v>257</v>
      </c>
      <c r="B10" s="9" t="s">
        <v>258</v>
      </c>
      <c r="C10" s="9" t="s">
        <v>256</v>
      </c>
      <c r="D10" s="9" t="s">
        <v>43</v>
      </c>
      <c r="E10" s="9" t="s">
        <v>75</v>
      </c>
      <c r="F10" s="9" t="s">
        <v>76</v>
      </c>
      <c r="G10" s="9" t="s">
        <v>259</v>
      </c>
      <c r="H10" s="9" t="s">
        <v>197</v>
      </c>
      <c r="I10" s="11">
        <v>3.6</v>
      </c>
      <c r="J10" s="11"/>
      <c r="K10" s="11"/>
      <c r="L10" s="11"/>
      <c r="M10" s="11"/>
      <c r="N10" s="11"/>
      <c r="O10" s="11"/>
      <c r="P10" s="11"/>
      <c r="Q10" s="11"/>
      <c r="R10" s="11">
        <v>3.6</v>
      </c>
      <c r="S10" s="11">
        <v>3.6</v>
      </c>
      <c r="T10" s="11"/>
      <c r="U10" s="11"/>
      <c r="V10" s="11"/>
      <c r="W10" s="11"/>
    </row>
    <row r="11" spans="1:23" ht="23.25" customHeight="1">
      <c r="A11" s="9" t="s">
        <v>257</v>
      </c>
      <c r="B11" s="9" t="s">
        <v>258</v>
      </c>
      <c r="C11" s="9" t="s">
        <v>256</v>
      </c>
      <c r="D11" s="9" t="s">
        <v>43</v>
      </c>
      <c r="E11" s="9" t="s">
        <v>75</v>
      </c>
      <c r="F11" s="9" t="s">
        <v>76</v>
      </c>
      <c r="G11" s="9" t="s">
        <v>260</v>
      </c>
      <c r="H11" s="9" t="s">
        <v>261</v>
      </c>
      <c r="I11" s="11">
        <v>4</v>
      </c>
      <c r="J11" s="11"/>
      <c r="K11" s="11"/>
      <c r="L11" s="11"/>
      <c r="M11" s="11"/>
      <c r="N11" s="11"/>
      <c r="O11" s="11"/>
      <c r="P11" s="9"/>
      <c r="Q11" s="11"/>
      <c r="R11" s="11">
        <v>4</v>
      </c>
      <c r="S11" s="11">
        <v>4</v>
      </c>
      <c r="T11" s="11"/>
      <c r="U11" s="11"/>
      <c r="V11" s="11"/>
      <c r="W11" s="11"/>
    </row>
    <row r="12" spans="1:23" ht="23.25" customHeight="1">
      <c r="A12" s="9"/>
      <c r="B12" s="9"/>
      <c r="C12" s="9" t="s">
        <v>262</v>
      </c>
      <c r="D12" s="9"/>
      <c r="E12" s="9"/>
      <c r="F12" s="9"/>
      <c r="G12" s="9"/>
      <c r="H12" s="9"/>
      <c r="I12" s="11">
        <v>20.9406</v>
      </c>
      <c r="J12" s="11"/>
      <c r="K12" s="11"/>
      <c r="L12" s="11"/>
      <c r="M12" s="11"/>
      <c r="N12" s="11"/>
      <c r="O12" s="11"/>
      <c r="P12" s="9"/>
      <c r="Q12" s="11"/>
      <c r="R12" s="11">
        <v>20.9406</v>
      </c>
      <c r="S12" s="11">
        <v>20.9406</v>
      </c>
      <c r="T12" s="11"/>
      <c r="U12" s="11"/>
      <c r="V12" s="11"/>
      <c r="W12" s="11"/>
    </row>
    <row r="13" spans="1:23" ht="23.25" customHeight="1">
      <c r="A13" s="9" t="s">
        <v>257</v>
      </c>
      <c r="B13" s="9" t="s">
        <v>263</v>
      </c>
      <c r="C13" s="9" t="s">
        <v>262</v>
      </c>
      <c r="D13" s="9" t="s">
        <v>43</v>
      </c>
      <c r="E13" s="9" t="s">
        <v>75</v>
      </c>
      <c r="F13" s="9" t="s">
        <v>76</v>
      </c>
      <c r="G13" s="9" t="s">
        <v>264</v>
      </c>
      <c r="H13" s="9" t="s">
        <v>265</v>
      </c>
      <c r="I13" s="11">
        <v>20.9406</v>
      </c>
      <c r="J13" s="11"/>
      <c r="K13" s="11"/>
      <c r="L13" s="11"/>
      <c r="M13" s="11"/>
      <c r="N13" s="11"/>
      <c r="O13" s="11"/>
      <c r="P13" s="9"/>
      <c r="Q13" s="11"/>
      <c r="R13" s="11">
        <v>20.9406</v>
      </c>
      <c r="S13" s="11">
        <v>20.9406</v>
      </c>
      <c r="T13" s="11"/>
      <c r="U13" s="11"/>
      <c r="V13" s="11"/>
      <c r="W13" s="11"/>
    </row>
    <row r="14" spans="1:23" ht="18.75" customHeight="1">
      <c r="A14" s="232" t="s">
        <v>93</v>
      </c>
      <c r="B14" s="233"/>
      <c r="C14" s="233"/>
      <c r="D14" s="233"/>
      <c r="E14" s="233"/>
      <c r="F14" s="233"/>
      <c r="G14" s="233"/>
      <c r="H14" s="234"/>
      <c r="I14" s="11">
        <v>28.540600000000001</v>
      </c>
      <c r="J14" s="11"/>
      <c r="K14" s="11"/>
      <c r="L14" s="11"/>
      <c r="M14" s="11"/>
      <c r="N14" s="11"/>
      <c r="O14" s="11"/>
      <c r="P14" s="11"/>
      <c r="Q14" s="11"/>
      <c r="R14" s="11">
        <v>28.540600000000001</v>
      </c>
      <c r="S14" s="11">
        <v>28.540600000000001</v>
      </c>
      <c r="T14" s="11"/>
      <c r="U14" s="11"/>
      <c r="V14" s="11"/>
      <c r="W14" s="11"/>
    </row>
  </sheetData>
  <mergeCells count="28">
    <mergeCell ref="V5:V7"/>
    <mergeCell ref="W5:W7"/>
    <mergeCell ref="J5:K6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34" type="noConversion"/>
  <pageMargins left="0.75" right="0.75" top="1" bottom="1" header="0.5" footer="0.5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20</vt:i4>
      </vt:variant>
    </vt:vector>
  </HeadingPairs>
  <TitlesOfParts>
    <vt:vector size="4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  <vt:lpstr>'部门收入预算表01-2'!Print_Titles</vt:lpstr>
      <vt:lpstr>部门项目中期规划预算表13!Print_Titles</vt:lpstr>
      <vt:lpstr>部门政府采购预算表08!Print_Titles</vt:lpstr>
      <vt:lpstr>'部门支出预算表01-03'!Print_Titles</vt:lpstr>
      <vt:lpstr>'财务收支预算总表01-1'!Print_Titles</vt:lpstr>
      <vt:lpstr>'财政拨款收支预算总表02-1'!Print_Titles</vt:lpstr>
      <vt:lpstr>国有资本经营预算支出表07!Print_Titles</vt:lpstr>
      <vt:lpstr>'基本支出预算表（人员类.运转类公用经费项目）04'!Print_Titles</vt:lpstr>
      <vt:lpstr>上级补助项目支出预算表12!Print_Titles</vt:lpstr>
      <vt:lpstr>'县对下转移支付绩效目标表10-2'!Print_Titles</vt:lpstr>
      <vt:lpstr>'县对下转移支付预算表10-1'!Print_Titles</vt:lpstr>
      <vt:lpstr>'项目支出绩效目标表（本级下达）05-2'!Print_Titles</vt:lpstr>
      <vt:lpstr>'项目支出绩效目标表（另文下达）05-3'!Print_Titles</vt:lpstr>
      <vt:lpstr>'项目支出预算表（其他运转类.特定目标类项目）05-1'!Print_Titles</vt:lpstr>
      <vt:lpstr>新增资产配置表11!Print_Titles</vt:lpstr>
      <vt:lpstr>一般公共预算“三公”经费支出预算表03!Print_Titles</vt:lpstr>
      <vt:lpstr>'一般公共预算支出预算表（按功能科目分类）02-2'!Print_Titles</vt:lpstr>
      <vt:lpstr>'一般公共预算支出预算表（按经济科目分类）02-3'!Print_Titles</vt:lpstr>
      <vt:lpstr>政府购买服务预算表09!Print_Titles</vt:lpstr>
      <vt:lpstr>政府性基金预算支出预算表06!Print_Titles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</cp:lastModifiedBy>
  <dcterms:created xsi:type="dcterms:W3CDTF">2024-02-22T07:07:00Z</dcterms:created>
  <dcterms:modified xsi:type="dcterms:W3CDTF">2024-08-28T07:52:10Z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350EF8C6103C49CDACA6303E4297DE01_13</vt:lpwstr>
  </property>
</Properties>
</file>