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firstSheet="17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<sst xmlns="http://schemas.openxmlformats.org/spreadsheetml/2006/main" count="930" uniqueCount="383">
  <si>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</si>
  <si>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</si>
  <si>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</si>
  <si>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</si>
  <si>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</si>
  <si>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</si>
  <si>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</si>
  <si>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</si>
  <si>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</si>
  <si>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</si>
  <si>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</si>
  <si>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</si>
  <si>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</si>
  <si>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</si>
  <si>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</si>
  <si>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</si>
  <si>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</si>
  <si>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</si>
  <si>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</si>
  <si>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</si>
  <si>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</si>
  <si>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</si>
  <si>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</si>
  <si>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</si>
  <si>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</si>
  <si>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</si>
  <si>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</si>
  <si>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</si>
  <si>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</si>
  <si>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</si>
  <si>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</si>
  <si>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</si>
  <si>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</si>
  <si>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</si>
  <si>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</si>
  <si>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</si>
  <si>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</si>
  <si>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</si>
  <si>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</si>
  <si>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</si>
  <si>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</si>
  <si>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</si>
  <si>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</si>
  <si>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罗平县阿岗中心卫生院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</si>
  <si>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</si>
  <si>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</si>
  <si>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</si>
  <si>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</si>
  <si>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</si>
  <si>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</si>
  <si>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</si>
  <si>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</si>
  <si>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</si>
  <si>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</si>
  <si>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</si>
  <si>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</si>
  <si>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</si>
  <si>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</si>
  <si>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</si>
  <si>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</si>
  <si>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</si>
  <si>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</si>
  <si>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</si>
  <si>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</si>
  <si>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</si>
  <si>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</si>
  <si>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</si>
  <si>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</si>
  <si>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</si>
  <si>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</si>
  <si>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</si>
  <si>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</si>
  <si>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</si>
  <si>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</si>
  <si>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</si>
  <si>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</si>
  <si>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</si>
  <si>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</si>
  <si>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</si>
  <si>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</si>
  <si>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</si>
  <si>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</si>
  <si>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</si>
  <si>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</si>
  <si>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</si>
  <si>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</si>
  <si>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</si>
  <si>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</si>
  <si>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</si>
  <si>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</si>
  <si>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</si>
  <si>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</si>
  <si>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</si>
  <si>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</si>
  <si>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</si>
  <si>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</si>
  <si>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</si>
  <si>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</si>
  <si>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</si>
  <si>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</si>
  <si>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</si>
  <si>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</si>
  <si>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</si>
  <si>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</si>
  <si>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</si>
  <si>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</si>
  <si>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</si>
  <si>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</si>
  <si>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</si>
  <si>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</si>
  <si>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</si>
  <si>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</si>
  <si>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</si>
  <si>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</si>
  <si>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</si>
  <si>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</si>
  <si>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</si>
  <si>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</si>
  <si>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</si>
  <si>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</si>
  <si>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</si>
  <si>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</si>
  <si>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</si>
  <si>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</si>
  <si>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</si>
  <si>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</si>
  <si>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</si>
  <si>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</si>
  <si>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</si>
  <si>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</si>
  <si>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</si>
  <si>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</si>
  <si>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</si>
  <si>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</si>
  <si>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</si>
  <si>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</si>
  <si>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</si>
  <si>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</si>
  <si>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</si>
  <si>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</si>
  <si>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</si>
  <si>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</si>
  <si>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</si>
  <si>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</si>
  <si>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</si>
  <si>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</si>
  <si>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</si>
  <si>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</si>
  <si>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</si>
  <si>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</si>
  <si>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</si>
  <si>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</si>
  <si>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</si>
  <si>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</si>
  <si>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</si>
  <si>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</si>
  <si>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</si>
  <si>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</si>
  <si>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</si>
  <si>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</si>
  <si>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</si>
  <si>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</si>
  <si>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</si>
  <si>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</si>
  <si>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</si>
  <si>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</si>
  <si>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</si>
  <si>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</si>
  <si>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</si>
  <si>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</si>
  <si>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</si>
  <si>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</si>
  <si>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</si>
  <si>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</si>
  <si>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</si>
  <si>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</si>
  <si>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</si>
  <si>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</si>
  <si>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</si>
  <si>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</si>
  <si>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</si>
  <si>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</si>
  <si>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</si>
  <si>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</si>
  <si>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</si>
  <si>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</si>
  <si>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</si>
  <si>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</si>
  <si>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</si>
  <si>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</si>
  <si>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</si>
  <si>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</si>
  <si>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</si>
  <si>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</si>
  <si>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</si>
  <si>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</si>
  <si>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</si>
  <si>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</si>
  <si>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</si>
  <si>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说明：罗平县阿岗中心卫生院2024年无一般公共预算“三公”经费支出预算，故此表无为空。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</si>
  <si>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</si>
  <si>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</si>
  <si>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</si>
  <si>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</si>
  <si>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</si>
  <si>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</si>
  <si>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</si>
  <si>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</si>
  <si>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</si>
  <si>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</si>
  <si>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</si>
  <si>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</si>
  <si>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</si>
  <si>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</si>
  <si>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</si>
  <si>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</si>
  <si>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</si>
  <si>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</si>
  <si>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</si>
  <si>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</si>
  <si>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530324210000000003175</t>
  </si>
  <si>
    <t>事业人员支出工资</t>
  </si>
  <si>
    <t>30101</t>
  </si>
  <si>
    <t>30102</t>
  </si>
  <si>
    <t>30107</t>
  </si>
  <si>
    <t>530324210000000003176</t>
  </si>
  <si>
    <t>30108</t>
  </si>
  <si>
    <t>530324210000000003177</t>
  </si>
  <si>
    <t>社会保障缴费（职业年金缴费）</t>
  </si>
  <si>
    <t>30109</t>
  </si>
  <si>
    <t>30110</t>
  </si>
  <si>
    <t>30112</t>
  </si>
  <si>
    <t>530324210000000003178</t>
  </si>
  <si>
    <t>30113</t>
  </si>
  <si>
    <t>530324210000000003181</t>
  </si>
  <si>
    <t>30228</t>
  </si>
  <si>
    <t>530324210000000003182</t>
  </si>
  <si>
    <t>一般公用经费</t>
  </si>
  <si>
    <t>30229</t>
  </si>
  <si>
    <t>30299</t>
  </si>
  <si>
    <t>530324210000000003179</t>
  </si>
  <si>
    <t>30302</t>
  </si>
  <si>
    <t>530324231100001136542</t>
  </si>
  <si>
    <t>2023年遗属补助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</si>
  <si>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</si>
  <si>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</si>
  <si>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</si>
  <si>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</si>
  <si>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</si>
  <si>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</si>
  <si>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</si>
  <si>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</si>
  <si>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</si>
  <si>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</si>
  <si>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530324241100002178765</t>
  </si>
  <si>
    <t>30217</t>
  </si>
  <si>
    <t>30239</t>
  </si>
  <si>
    <t>政府采购预算资金</t>
  </si>
  <si>
    <t>530324241100002161326</t>
  </si>
  <si>
    <t>30201</t>
  </si>
  <si>
    <t>31002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</si>
  <si>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</si>
  <si>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</si>
  <si>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</si>
  <si>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</si>
  <si>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</si>
  <si>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</si>
  <si>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</si>
  <si>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</si>
  <si>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</si>
  <si>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</si>
  <si>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</si>
  <si>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</si>
  <si>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保障单位开展医疗业务正常运转。</t>
  </si>
  <si>
    <t>产出指标</t>
  </si>
  <si>
    <t>数量指标</t>
  </si>
  <si>
    <t>=</t>
  </si>
  <si>
    <t>100</t>
  </si>
  <si>
    <t>%</t>
  </si>
  <si>
    <t>定量指标</t>
  </si>
  <si>
    <t>三公经费</t>
  </si>
  <si>
    <t>效益指标</t>
  </si>
  <si>
    <t>社会效益指标</t>
  </si>
  <si>
    <t>医院服务能力</t>
  </si>
  <si>
    <t>持续提高</t>
  </si>
  <si>
    <t>满意度指标</t>
  </si>
  <si>
    <t>服务对象满意度指标</t>
  </si>
  <si>
    <t>服务对象满意度</t>
  </si>
  <si>
    <t>&gt;=</t>
  </si>
  <si>
    <t>90</t>
  </si>
  <si>
    <t>不断巩固医疗业务发展，进一步提升辖区内人民群众基本医疗及公共卫生服务。</t>
  </si>
  <si>
    <t>完成政府采购任务，保证单位业务正常运转。</t>
  </si>
  <si>
    <t>购买办公设备</t>
  </si>
  <si>
    <t>经济效益指标</t>
  </si>
  <si>
    <t>医疗服务能力提升</t>
  </si>
  <si>
    <t>年</t>
  </si>
  <si>
    <t>定性指标</t>
  </si>
  <si>
    <t>单位职工满意度</t>
  </si>
  <si>
    <t>预算05-3表</t>
  </si>
  <si>
    <t>项目支出绩效目标表（另文下达）</t>
  </si>
  <si>
    <t>说明：罗平县阿岗中心卫生院2024年无项目支出绩效目标，故此表无为空。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</si>
  <si>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</si>
  <si>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</si>
  <si>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</si>
  <si>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</si>
  <si>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</si>
  <si>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说明：罗平县阿岗中心卫生院2024年无政府性基金预算支出预算，故此表无为空。</t>
  </si>
  <si>
    <t>国有资本经营预算支出预算表</t>
  </si>
  <si>
    <t>本年国有资本经营预算支出</t>
  </si>
  <si>
    <t>说明：罗平县阿岗中心卫生院2024年无国有资本经营预算支出预算，故此表无为空。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</si>
  <si>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</si>
  <si>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</si>
  <si>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</si>
  <si>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</si>
  <si>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</si>
  <si>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</si>
  <si>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</si>
  <si>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</si>
  <si>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</si>
  <si>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</si>
  <si>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</si>
  <si>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</t>
  </si>
  <si>
    <t>货物类</t>
  </si>
  <si>
    <t>批</t>
  </si>
  <si>
    <t>办公用品</t>
  </si>
  <si>
    <t>其他交通费预算资金</t>
  </si>
  <si>
    <t>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</si>
  <si>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</si>
  <si>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</si>
  <si>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</si>
  <si>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</si>
  <si>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</si>
  <si>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</si>
  <si>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</si>
  <si>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</si>
  <si>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</si>
  <si>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</si>
  <si>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说明：罗平县阿岗中心卫生院2024年无政府购买服务预算，故此表无为空。</t>
  </si>
  <si>
    <t>预算10-1表</t>
  </si>
  <si>
    <t>县对下转移支付预算表</t>
  </si>
  <si>
    <t>单位名称（项目）</t>
  </si>
  <si>
    <t>罗平县</t>
  </si>
  <si>
    <t>政府性基金</t>
  </si>
  <si>
    <t>罗雄街道</t>
  </si>
  <si>
    <t>腊山街道</t>
  </si>
  <si>
    <t>九龙街道</t>
  </si>
  <si>
    <t>马街镇</t>
  </si>
  <si>
    <t>阿岗镇</t>
  </si>
  <si>
    <t>富乐镇</t>
  </si>
  <si>
    <t>老厂乡</t>
  </si>
  <si>
    <t>板桥镇</t>
  </si>
  <si>
    <t>旧屋基彝族乡</t>
  </si>
  <si>
    <t>鲁布革布衣族苗族乡</t>
  </si>
  <si>
    <t>长底乡</t>
  </si>
  <si>
    <t>钟山乡</t>
  </si>
  <si>
    <t>说明：罗平县阿岗中心卫生院2024年无县对下转移支付预算，故此表无为空。</t>
  </si>
  <si>
    <t>预算10-2表</t>
  </si>
  <si>
    <t>县对下转移支付绩效目标表</t>
  </si>
  <si>
    <t>说明：罗平县阿岗中心卫生院2024年无县对下转移支付绩效目标，故此表无为空。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</si>
  <si>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</si>
  <si>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</si>
  <si>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</si>
  <si>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</si>
  <si>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</si>
  <si>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</si>
  <si>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</si>
  <si>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</si>
  <si>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</si>
  <si>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说明：罗平县阿岗中心卫生院2024年无新增资产配置，故此表无为空。</t>
  </si>
  <si>
    <t>预算12表</t>
  </si>
  <si>
    <t>上级补助项目支出预算表</t>
  </si>
  <si>
    <t>上级补助</t>
  </si>
  <si>
    <t>说明：罗平县阿岗中心卫生院2024年无上级补助项目支出预算，故此表无为空。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</si>
  <si>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</si>
  <si>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</si>
  <si>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</si>
  <si>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</si>
  <si>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</si>
  <si>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</si>
  <si>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</si>
  <si>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</si>
  <si>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</si>
  <si>
    <t>说明：罗平县阿岗中心卫生院2024年无部门项目中期规划预算，故此表无为空。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</si>
</sst>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);[Red]\-0.00\ 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7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4" borderId="17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176" fontId="10" fillId="0" borderId="1">
      <alignment horizontal="right" vertical="center"/>
    </xf>
    <xf numFmtId="49" fontId="10" fillId="0" borderId="1">
      <alignment horizontal="left" vertical="center" wrapText="1"/>
    </xf>
    <xf numFmtId="176" fontId="10" fillId="0" borderId="1">
      <alignment horizontal="right" vertical="center"/>
    </xf>
    <xf numFmtId="177" fontId="10" fillId="0" borderId="1">
      <alignment horizontal="right" vertical="center"/>
    </xf>
    <xf numFmtId="178" fontId="10" fillId="0" borderId="1">
      <alignment horizontal="right" vertical="center"/>
    </xf>
    <xf numFmtId="179" fontId="10" fillId="0" borderId="1">
      <alignment horizontal="right" vertical="center"/>
    </xf>
    <xf numFmtId="10" fontId="10" fillId="0" borderId="1">
      <alignment horizontal="right" vertical="center"/>
    </xf>
    <xf numFmtId="180" fontId="10" fillId="0" borderId="1">
      <alignment horizontal="right" vertical="center"/>
    </xf>
    <xf numFmtId="0" fontId="1" fillId="0" borderId="0"/>
    <xf numFmtId="0" fontId="7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50" fillId="0" borderId="4">
      <alignment horizontal="center" vertical="center"/>
    </xf>
    <xf numFmtId="0" fontId="50" fillId="0" borderId="4">
      <alignment horizontal="center" vertical="center"/>
      <protection locked="0"/>
    </xf>
    <xf numFmtId="0" fontId="2" fillId="0" borderId="0">
      <alignment horizontal="center" vertical="top"/>
    </xf>
    <xf numFmtId="0" fontId="29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2">
      <alignment horizontal="right" vertical="center"/>
      <protection locked="0"/>
    </xf>
    <xf numFmtId="4" fontId="50" fillId="0" borderId="12">
      <alignment horizontal="right" vertical="center"/>
    </xf>
    <xf numFmtId="4" fontId="3" fillId="0" borderId="12">
      <alignment horizontal="right" vertical="center"/>
    </xf>
    <xf numFmtId="0" fontId="50" fillId="0" borderId="1">
      <alignment horizontal="center" vertical="center"/>
    </xf>
    <xf numFmtId="0" fontId="3" fillId="0" borderId="0">
      <alignment horizontal="right"/>
    </xf>
    <xf numFmtId="4" fontId="50" fillId="0" borderId="1">
      <alignment horizontal="right" vertical="center"/>
    </xf>
    <xf numFmtId="0" fontId="3" fillId="0" borderId="1">
      <alignment horizontal="right" vertical="center"/>
    </xf>
    <xf numFmtId="4" fontId="50" fillId="0" borderId="1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/>
    <xf numFmtId="0" fontId="7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</xf>
    <xf numFmtId="0" fontId="1" fillId="0" borderId="11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3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1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1">
      <alignment horizontal="center" vertical="center"/>
    </xf>
    <xf numFmtId="4" fontId="3" fillId="0" borderId="11">
      <alignment horizontal="right" vertical="center"/>
      <protection locked="0"/>
    </xf>
    <xf numFmtId="0" fontId="3" fillId="0" borderId="11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9">
      <alignment horizontal="center" vertical="center" wrapText="1"/>
    </xf>
    <xf numFmtId="0" fontId="3" fillId="0" borderId="11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2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11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/>
    </xf>
    <xf numFmtId="4" fontId="3" fillId="0" borderId="11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1">
      <alignment horizontal="center" vertical="center"/>
      <protection locked="0"/>
    </xf>
    <xf numFmtId="3" fontId="4" fillId="0" borderId="11">
      <alignment horizontal="center" vertical="center"/>
    </xf>
    <xf numFmtId="4" fontId="3" fillId="0" borderId="11">
      <alignment horizontal="right" vertical="center"/>
      <protection locked="0"/>
    </xf>
    <xf numFmtId="0" fontId="4" fillId="0" borderId="11">
      <alignment horizontal="center" vertical="center"/>
      <protection locked="0"/>
    </xf>
    <xf numFmtId="0" fontId="1" fillId="0" borderId="9">
      <alignment horizontal="center" vertical="center"/>
    </xf>
    <xf numFmtId="0" fontId="1" fillId="0" borderId="9">
      <alignment horizontal="center" vertical="center" wrapText="1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1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1" fillId="0" borderId="11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50" fillId="0" borderId="1">
      <alignment horizontal="center" vertical="center"/>
    </xf>
    <xf numFmtId="0" fontId="50" fillId="0" borderId="1">
      <alignment horizontal="center" vertical="center"/>
      <protection locked="0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50" fillId="0" borderId="1">
      <alignment horizontal="right" vertical="center"/>
    </xf>
    <xf numFmtId="4" fontId="50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51" fillId="0" borderId="0">
      <alignment vertical="top"/>
      <protection locked="0"/>
    </xf>
    <xf numFmtId="49" fontId="1" fillId="0" borderId="0"/>
    <xf numFmtId="0" fontId="12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51" fillId="0" borderId="0">
      <alignment vertical="top"/>
      <protection locked="0"/>
    </xf>
    <xf numFmtId="49" fontId="1" fillId="0" borderId="0"/>
    <xf numFmtId="0" fontId="24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2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2" fillId="0" borderId="6">
      <alignment horizontal="center" vertical="center"/>
    </xf>
    <xf numFmtId="49" fontId="4" fillId="0" borderId="7">
      <alignment horizontal="center" vertical="center" wrapText="1"/>
    </xf>
    <xf numFmtId="0" fontId="52" fillId="0" borderId="7">
      <alignment horizontal="center" vertical="center"/>
    </xf>
    <xf numFmtId="0" fontId="8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8" fillId="0" borderId="1"/>
    <xf numFmtId="0" fontId="8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8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51" fillId="0" borderId="0">
      <alignment vertical="top"/>
      <protection locked="0"/>
    </xf>
    <xf numFmtId="0" fontId="1" fillId="0" borderId="0">
      <alignment horizontal="center" wrapText="1"/>
    </xf>
    <xf numFmtId="0" fontId="20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21" fillId="0" borderId="1">
      <alignment horizontal="center" vertical="center" wrapText="1"/>
    </xf>
    <xf numFmtId="4" fontId="3" fillId="0" borderId="1">
      <alignment horizontal="right" vertical="center"/>
    </xf>
    <xf numFmtId="0" fontId="21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21" fillId="0" borderId="5">
      <alignment horizontal="center" vertical="center" wrapText="1"/>
    </xf>
    <xf numFmtId="4" fontId="3" fillId="0" borderId="5">
      <alignment horizontal="right" vertical="center"/>
    </xf>
    <xf numFmtId="0" fontId="21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21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51" fillId="0" borderId="0">
      <alignment vertical="top"/>
      <protection locked="0"/>
    </xf>
    <xf numFmtId="0" fontId="21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2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11" fillId="0" borderId="0">
      <alignment horizontal="right"/>
      <protection locked="0"/>
    </xf>
    <xf numFmtId="0" fontId="12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11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2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11" fillId="0" borderId="0">
      <alignment horizontal="right"/>
      <protection locked="0"/>
    </xf>
    <xf numFmtId="0" fontId="12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11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2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1" fillId="0" borderId="0"/>
    <xf numFmtId="0" fontId="7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right" vertical="center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11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>
      <alignment wrapText="1"/>
    </xf>
    <xf numFmtId="0" fontId="7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3" fillId="0" borderId="11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1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/>
    <xf numFmtId="0" fontId="9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9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2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8" fillId="0" borderId="0">
      <alignment vertical="top"/>
    </xf>
    <xf numFmtId="0" fontId="4" fillId="0" borderId="0">
      <protection locked="0"/>
    </xf>
    <xf numFmtId="0" fontId="8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51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1" fillId="0" borderId="0">
      <alignment vertical="top"/>
      <protection locked="0"/>
    </xf>
  </cellStyleXfs>
  <cellXfs count="27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6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6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7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1" applyFont="1" applyBorder="1">
      <alignment horizontal="right" vertical="center"/>
    </xf>
    <xf numFmtId="0" fontId="8" fillId="0" borderId="0" xfId="557" applyFont="1" applyBorder="1">
      <alignment vertical="top"/>
    </xf>
    <xf numFmtId="0" fontId="9" fillId="0" borderId="0" xfId="537" applyFont="1" applyBorder="1">
      <alignment horizontal="center" vertical="center" wrapText="1"/>
    </xf>
    <xf numFmtId="0" fontId="9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2" applyFont="1" applyBorder="1">
      <alignment horizontal="right" wrapText="1"/>
    </xf>
    <xf numFmtId="0" fontId="4" fillId="0" borderId="0" xfId="558" applyFont="1" applyBorder="1">
      <protection locked="0"/>
    </xf>
    <xf numFmtId="0" fontId="4" fillId="0" borderId="1" xfId="553" applyFont="1" applyBorder="1">
      <alignment horizontal="center" vertical="center" wrapText="1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176" fontId="6" fillId="0" borderId="5" xfId="0" applyNumberFormat="1" applyFont="1" applyBorder="1" applyAlignment="1">
      <alignment horizontal="right" vertical="center"/>
    </xf>
    <xf numFmtId="0" fontId="3" fillId="0" borderId="0" xfId="584" applyFont="1" applyBorder="1">
      <alignment horizontal="right" vertical="center"/>
      <protection locked="0"/>
    </xf>
    <xf numFmtId="0" fontId="4" fillId="0" borderId="0" xfId="562" applyFont="1" applyBorder="1">
      <alignment horizontal="right" vertical="center"/>
      <protection locked="0"/>
    </xf>
    <xf numFmtId="0" fontId="1" fillId="0" borderId="1" xfId="565" applyFont="1" applyBorder="1">
      <alignment horizont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4" fillId="0" borderId="0" xfId="576" applyFont="1" applyBorder="1">
      <alignment horizontal="center" vertical="center"/>
      <protection locked="0"/>
    </xf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9" xfId="502" applyFont="1" applyBorder="1">
      <alignment horizontal="center" vertical="center" wrapText="1"/>
    </xf>
    <xf numFmtId="0" fontId="4" fillId="0" borderId="9" xfId="511" applyFont="1" applyBorder="1">
      <alignment horizontal="center" vertical="center" wrapText="1"/>
      <protection locked="0"/>
    </xf>
    <xf numFmtId="0" fontId="4" fillId="0" borderId="10" xfId="503" applyFont="1" applyBorder="1">
      <alignment horizontal="center" vertical="center" wrapText="1"/>
    </xf>
    <xf numFmtId="0" fontId="4" fillId="0" borderId="10" xfId="512" applyFont="1" applyBorder="1">
      <alignment horizontal="center" vertical="center" wrapText="1"/>
      <protection locked="0"/>
    </xf>
    <xf numFmtId="0" fontId="4" fillId="0" borderId="11" xfId="504" applyFont="1" applyBorder="1">
      <alignment horizontal="center" vertical="center" wrapText="1"/>
    </xf>
    <xf numFmtId="0" fontId="4" fillId="0" borderId="11" xfId="513" applyFont="1" applyBorder="1">
      <alignment horizontal="center" vertical="center" wrapText="1"/>
      <protection locked="0"/>
    </xf>
    <xf numFmtId="0" fontId="3" fillId="0" borderId="11" xfId="505" applyFont="1" applyBorder="1">
      <alignment horizontal="left" vertical="center" wrapText="1"/>
    </xf>
    <xf numFmtId="0" fontId="3" fillId="0" borderId="11" xfId="514" applyFont="1" applyBorder="1">
      <alignment horizontal="right" vertical="center"/>
      <protection locked="0"/>
    </xf>
    <xf numFmtId="0" fontId="3" fillId="0" borderId="12" xfId="498" applyFont="1" applyBorder="1">
      <alignment horizontal="center" vertical="center"/>
    </xf>
    <xf numFmtId="0" fontId="3" fillId="0" borderId="13" xfId="506" applyFont="1" applyBorder="1">
      <alignment horizontal="left" vertical="center"/>
    </xf>
    <xf numFmtId="0" fontId="3" fillId="0" borderId="11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3" xfId="522" applyFont="1" applyBorder="1">
      <alignment horizontal="center" vertical="center" wrapText="1"/>
    </xf>
    <xf numFmtId="0" fontId="4" fillId="0" borderId="13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31" applyFont="1" applyBorder="1">
      <alignment horizontal="center" vertical="center" wrapText="1"/>
      <protection locked="0"/>
    </xf>
    <xf numFmtId="0" fontId="4" fillId="0" borderId="11" xfId="467" applyFont="1" applyBorder="1">
      <alignment horizontal="center" vertical="center"/>
    </xf>
    <xf numFmtId="0" fontId="4" fillId="0" borderId="11" xfId="473" applyFont="1" applyBorder="1">
      <alignment horizontal="center" vertical="center"/>
      <protection locked="0"/>
    </xf>
    <xf numFmtId="0" fontId="3" fillId="0" borderId="11" xfId="518" applyFont="1" applyBorder="1">
      <alignment horizontal="right" vertical="center"/>
    </xf>
    <xf numFmtId="49" fontId="10" fillId="0" borderId="1" xfId="50" applyNumberFormat="1" applyFont="1" applyBorder="1">
      <alignment horizontal="left" vertical="center" wrapText="1"/>
    </xf>
    <xf numFmtId="49" fontId="10" fillId="0" borderId="1" xfId="5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11" fillId="0" borderId="0" xfId="424" applyFont="1" applyBorder="1">
      <alignment horizontal="right"/>
      <protection locked="0"/>
    </xf>
    <xf numFmtId="49" fontId="11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2" fillId="0" borderId="0" xfId="425" applyFont="1" applyBorder="1">
      <alignment horizontal="center" vertical="center" wrapText="1"/>
      <protection locked="0"/>
    </xf>
    <xf numFmtId="0" fontId="12" fillId="0" borderId="0" xfId="438" applyFont="1" applyBorder="1">
      <alignment horizontal="center" vertical="center"/>
      <protection locked="0"/>
    </xf>
    <xf numFmtId="0" fontId="12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13" fillId="0" borderId="0" xfId="0" applyFont="1" applyBorder="1"/>
    <xf numFmtId="0" fontId="7" fillId="0" borderId="0" xfId="568" applyFont="1" applyBorder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6" fillId="0" borderId="1" xfId="50" applyNumberFormat="1" applyFont="1" applyBorder="1" applyAlignment="1">
      <alignment horizontal="left" vertical="center" wrapText="1" indent="1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9" fillId="0" borderId="0" xfId="254" applyFont="1" applyBorder="1">
      <alignment horizontal="center" vertical="center" wrapText="1"/>
    </xf>
    <xf numFmtId="0" fontId="20" fillId="0" borderId="0" xfId="254" applyFont="1" applyBorder="1">
      <alignment horizontal="center" vertical="center" wrapText="1"/>
    </xf>
    <xf numFmtId="0" fontId="21" fillId="0" borderId="1" xfId="258" applyFont="1" applyBorder="1">
      <alignment horizontal="center" vertical="center" wrapText="1"/>
    </xf>
    <xf numFmtId="0" fontId="21" fillId="0" borderId="1" xfId="266" applyFont="1" applyBorder="1">
      <alignment horizontal="center" vertical="center" wrapText="1"/>
    </xf>
    <xf numFmtId="176" fontId="22" fillId="0" borderId="0" xfId="0" applyNumberFormat="1" applyFont="1" applyBorder="1" applyAlignment="1">
      <alignment horizontal="right" vertical="center"/>
    </xf>
    <xf numFmtId="0" fontId="23" fillId="0" borderId="0" xfId="216" applyFont="1" applyBorder="1">
      <alignment horizontal="center" vertical="center"/>
    </xf>
    <xf numFmtId="0" fontId="24" fillId="0" borderId="0" xfId="216" applyFont="1" applyBorder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226" applyNumberFormat="1" applyFont="1" applyBorder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/>
    <xf numFmtId="0" fontId="25" fillId="0" borderId="1" xfId="0" applyFont="1" applyBorder="1" applyAlignment="1">
      <alignment horizontal="left" indent="1"/>
    </xf>
    <xf numFmtId="0" fontId="25" fillId="0" borderId="1" xfId="223" applyFont="1" applyBorder="1">
      <alignment horizontal="center" vertical="center"/>
    </xf>
    <xf numFmtId="0" fontId="25" fillId="0" borderId="1" xfId="228" applyFont="1" applyBorder="1">
      <alignment horizontal="center" vertical="center"/>
    </xf>
    <xf numFmtId="0" fontId="25" fillId="0" borderId="1" xfId="230" applyFont="1" applyBorder="1">
      <alignment horizontal="center" vertical="center"/>
    </xf>
    <xf numFmtId="176" fontId="27" fillId="0" borderId="1" xfId="0" applyNumberFormat="1" applyFont="1" applyBorder="1" applyAlignment="1">
      <alignment horizontal="left" vertical="center"/>
    </xf>
    <xf numFmtId="176" fontId="27" fillId="0" borderId="1" xfId="0" applyNumberFormat="1" applyFont="1" applyBorder="1" applyAlignment="1">
      <alignment horizontal="left" vertical="center" indent="1"/>
    </xf>
    <xf numFmtId="176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525" applyFont="1" applyBorder="1">
      <alignment horizontal="center" vertical="center"/>
      <protection locked="0"/>
    </xf>
    <xf numFmtId="0" fontId="25" fillId="0" borderId="1" xfId="308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5" fillId="0" borderId="1" xfId="576" applyFont="1" applyBorder="1">
      <alignment horizontal="center" vertical="center"/>
      <protection locked="0"/>
    </xf>
    <xf numFmtId="0" fontId="26" fillId="0" borderId="1" xfId="247" applyFont="1" applyBorder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" fillId="0" borderId="0" xfId="329" applyFont="1" applyBorder="1">
      <alignment vertical="top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49" fontId="6" fillId="0" borderId="1" xfId="5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49" fontId="6" fillId="0" borderId="0" xfId="50" applyNumberFormat="1" applyFont="1" applyBorder="1">
      <alignment horizontal="left" vertical="center" wrapText="1"/>
    </xf>
    <xf numFmtId="0" fontId="28" fillId="0" borderId="0" xfId="174" applyFont="1" applyBorder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30" fillId="0" borderId="1" xfId="50" applyNumberFormat="1" applyFont="1" applyBorder="1" applyAlignment="1">
      <alignment horizontal="center" vertical="center" wrapText="1"/>
    </xf>
    <xf numFmtId="0" fontId="4" fillId="0" borderId="1" xfId="427" applyFont="1" applyBorder="1">
      <alignment horizontal="center" vertical="center"/>
      <protection locked="0"/>
    </xf>
    <xf numFmtId="49" fontId="6" fillId="0" borderId="1" xfId="50" applyNumberFormat="1" applyFont="1" applyBorder="1" applyAlignment="1">
      <alignment horizontal="center" vertical="center" wrapText="1"/>
    </xf>
    <xf numFmtId="0" fontId="4" fillId="0" borderId="1" xfId="652" applyFont="1" applyBorder="1">
      <alignment horizontal="center" vertical="center" wrapText="1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7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9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" workbookViewId="0">
      <selection activeCell="C3" sqref="C3"/>
    </sheetView>
  </sheetViews>
  <sheetFormatPr defaultColWidth="8" defaultRowHeight="14.25" customHeight="1" outlineLevelCol="3"/>
  <cols>
    <col min="1" max="1" width="26.25" customWidth="1"/>
    <col min="2" max="2" width="20.5" customWidth="1"/>
    <col min="3" max="3" width="31" customWidth="1"/>
    <col min="4" max="4" width="42.7083333333333" customWidth="1"/>
  </cols>
  <sheetData>
    <row r="1" ht="13.5" customHeight="1" spans="4:4">
      <c r="D1" s="112" t="s">
        <v>0</v>
      </c>
    </row>
    <row r="2" ht="36" customHeight="1" spans="1:4">
      <c r="A2" s="132" t="s">
        <v>1</v>
      </c>
      <c r="B2" s="266"/>
      <c r="C2" s="266"/>
      <c r="D2" s="266"/>
    </row>
    <row r="3" ht="21" customHeight="1" spans="1:4">
      <c r="A3" s="267" t="str">
        <f>"单位名称："&amp;"罗平县阿岗中心卫生院"</f>
        <v>单位名称：罗平县阿岗中心卫生院</v>
      </c>
      <c r="B3" s="268"/>
      <c r="C3" s="268"/>
      <c r="D3" s="274" t="s">
        <v>2</v>
      </c>
    </row>
    <row r="4" ht="19.5" customHeight="1" spans="1:4">
      <c r="A4" s="269" t="s">
        <v>3</v>
      </c>
      <c r="B4" s="270"/>
      <c r="C4" s="269" t="s">
        <v>4</v>
      </c>
      <c r="D4" s="270"/>
    </row>
    <row r="5" ht="19.5" customHeight="1" spans="1:4">
      <c r="A5" s="271" t="s">
        <v>5</v>
      </c>
      <c r="B5" s="271" t="s">
        <v>6</v>
      </c>
      <c r="C5" s="271" t="s">
        <v>7</v>
      </c>
      <c r="D5" s="271" t="s">
        <v>6</v>
      </c>
    </row>
    <row r="6" ht="19.5" customHeight="1" spans="1:4">
      <c r="A6" s="272"/>
      <c r="B6" s="272"/>
      <c r="C6" s="272"/>
      <c r="D6" s="272"/>
    </row>
    <row r="7" ht="20.25" customHeight="1" spans="1:4">
      <c r="A7" s="14" t="s">
        <v>8</v>
      </c>
      <c r="B7" s="16">
        <v>683.323564</v>
      </c>
      <c r="C7" s="273" t="str">
        <f>"一"&amp;"、"&amp;"一般公共服务支出"</f>
        <v>一、一般公共服务支出</v>
      </c>
      <c r="D7" s="16"/>
    </row>
    <row r="8" ht="20.25" customHeight="1" spans="1:4">
      <c r="A8" s="14" t="s">
        <v>9</v>
      </c>
      <c r="B8" s="16"/>
      <c r="C8" s="273" t="str">
        <f>"二"&amp;"、"&amp;"外交支出"</f>
        <v>二、外交支出</v>
      </c>
      <c r="D8" s="16"/>
    </row>
    <row r="9" ht="20.25" customHeight="1" spans="1:4">
      <c r="A9" s="14" t="s">
        <v>10</v>
      </c>
      <c r="B9" s="16"/>
      <c r="C9" s="273" t="str">
        <f>"三"&amp;"、"&amp;"国防支出"</f>
        <v>三、国防支出</v>
      </c>
      <c r="D9" s="16"/>
    </row>
    <row r="10" ht="20.25" customHeight="1" spans="1:4">
      <c r="A10" s="14" t="s">
        <v>11</v>
      </c>
      <c r="B10" s="16"/>
      <c r="C10" s="273" t="str">
        <f>"四"&amp;"、"&amp;"公共安全支出"</f>
        <v>四、公共安全支出</v>
      </c>
      <c r="D10" s="16"/>
    </row>
    <row r="11" ht="20.25" customHeight="1" spans="1:4">
      <c r="A11" s="14" t="s">
        <v>12</v>
      </c>
      <c r="B11" s="16">
        <v>34</v>
      </c>
      <c r="C11" s="273" t="str">
        <f>"五"&amp;"、"&amp;"教育支出"</f>
        <v>五、教育支出</v>
      </c>
      <c r="D11" s="16"/>
    </row>
    <row r="12" ht="20.25" customHeight="1" spans="1:4">
      <c r="A12" s="14" t="s">
        <v>13</v>
      </c>
      <c r="B12" s="16">
        <v>34</v>
      </c>
      <c r="C12" s="273" t="str">
        <f>"六"&amp;"、"&amp;"科学技术支出"</f>
        <v>六、科学技术支出</v>
      </c>
      <c r="D12" s="16"/>
    </row>
    <row r="13" ht="20.25" customHeight="1" spans="1:4">
      <c r="A13" s="14" t="s">
        <v>14</v>
      </c>
      <c r="B13" s="16"/>
      <c r="C13" s="273" t="str">
        <f>"七"&amp;"、"&amp;"文化旅游体育与传媒支出"</f>
        <v>七、文化旅游体育与传媒支出</v>
      </c>
      <c r="D13" s="16"/>
    </row>
    <row r="14" ht="20.25" customHeight="1" spans="1:4">
      <c r="A14" s="14" t="s">
        <v>15</v>
      </c>
      <c r="B14" s="16"/>
      <c r="C14" s="273" t="str">
        <f>"八"&amp;"、"&amp;"社会保障和就业支出"</f>
        <v>八、社会保障和就业支出</v>
      </c>
      <c r="D14" s="16">
        <v>122.895056</v>
      </c>
    </row>
    <row r="15" ht="20.25" customHeight="1" spans="1:4">
      <c r="A15" s="14" t="s">
        <v>16</v>
      </c>
      <c r="B15" s="16"/>
      <c r="C15" s="273" t="str">
        <f>"九"&amp;"、"&amp;"社会保险基金支出"</f>
        <v>九、社会保险基金支出</v>
      </c>
      <c r="D15" s="16"/>
    </row>
    <row r="16" ht="20.25" customHeight="1" spans="1:4">
      <c r="A16" s="14" t="s">
        <v>17</v>
      </c>
      <c r="B16" s="16"/>
      <c r="C16" s="273" t="str">
        <f>"十"&amp;"、"&amp;"卫生健康支出"</f>
        <v>十、卫生健康支出</v>
      </c>
      <c r="D16" s="16">
        <v>542.05758</v>
      </c>
    </row>
    <row r="17" ht="20.25" customHeight="1" spans="1:4">
      <c r="A17" s="14"/>
      <c r="B17" s="16"/>
      <c r="C17" s="273" t="str">
        <f>"十一"&amp;"、"&amp;"节能环保支出"</f>
        <v>十一、节能环保支出</v>
      </c>
      <c r="D17" s="16"/>
    </row>
    <row r="18" ht="20.25" customHeight="1" spans="1:4">
      <c r="A18" s="14"/>
      <c r="B18" s="14"/>
      <c r="C18" s="273" t="str">
        <f>"十二"&amp;"、"&amp;"城乡社区支出"</f>
        <v>十二、城乡社区支出</v>
      </c>
      <c r="D18" s="16"/>
    </row>
    <row r="19" ht="20.25" customHeight="1" spans="1:4">
      <c r="A19" s="14"/>
      <c r="B19" s="14"/>
      <c r="C19" s="273" t="str">
        <f>"十三"&amp;"、"&amp;"农林水支出"</f>
        <v>十三、农林水支出</v>
      </c>
      <c r="D19" s="16"/>
    </row>
    <row r="20" ht="20.25" customHeight="1" spans="1:4">
      <c r="A20" s="14"/>
      <c r="B20" s="14"/>
      <c r="C20" s="273" t="str">
        <f>"十四"&amp;"、"&amp;"交通运输支出"</f>
        <v>十四、交通运输支出</v>
      </c>
      <c r="D20" s="16"/>
    </row>
    <row r="21" ht="20.25" customHeight="1" spans="1:4">
      <c r="A21" s="14"/>
      <c r="B21" s="14"/>
      <c r="C21" s="273" t="str">
        <f>"十五"&amp;"、"&amp;"资源勘探工业信息等支出"</f>
        <v>十五、资源勘探工业信息等支出</v>
      </c>
      <c r="D21" s="16"/>
    </row>
    <row r="22" ht="20.25" customHeight="1" spans="1:4">
      <c r="A22" s="14"/>
      <c r="B22" s="14"/>
      <c r="C22" s="273" t="str">
        <f>"十六"&amp;"、"&amp;"商业服务业等支出"</f>
        <v>十六、商业服务业等支出</v>
      </c>
      <c r="D22" s="16"/>
    </row>
    <row r="23" ht="20.25" customHeight="1" spans="1:4">
      <c r="A23" s="14"/>
      <c r="B23" s="14"/>
      <c r="C23" s="273" t="str">
        <f>"十七"&amp;"、"&amp;"金融支出"</f>
        <v>十七、金融支出</v>
      </c>
      <c r="D23" s="16"/>
    </row>
    <row r="24" ht="20.25" customHeight="1" spans="1:4">
      <c r="A24" s="14"/>
      <c r="B24" s="14"/>
      <c r="C24" s="273" t="str">
        <f>"十八"&amp;"、"&amp;"援助其他地区支出"</f>
        <v>十八、援助其他地区支出</v>
      </c>
      <c r="D24" s="16"/>
    </row>
    <row r="25" ht="20.25" customHeight="1" spans="1:4">
      <c r="A25" s="14"/>
      <c r="B25" s="14"/>
      <c r="C25" s="273" t="str">
        <f>"十九"&amp;"、"&amp;"自然资源海洋气象等支出"</f>
        <v>十九、自然资源海洋气象等支出</v>
      </c>
      <c r="D25" s="16"/>
    </row>
    <row r="26" ht="20.25" customHeight="1" spans="1:4">
      <c r="A26" s="14"/>
      <c r="B26" s="14"/>
      <c r="C26" s="273" t="str">
        <f>"二十"&amp;"、"&amp;"住房保障支出"</f>
        <v>二十、住房保障支出</v>
      </c>
      <c r="D26" s="16">
        <v>52.370928</v>
      </c>
    </row>
    <row r="27" ht="20.25" customHeight="1" spans="1:4">
      <c r="A27" s="14"/>
      <c r="B27" s="14"/>
      <c r="C27" s="273" t="str">
        <f>"二十一"&amp;"、"&amp;"粮油物资储备支出"</f>
        <v>二十一、粮油物资储备支出</v>
      </c>
      <c r="D27" s="16"/>
    </row>
    <row r="28" ht="20.25" customHeight="1" spans="1:4">
      <c r="A28" s="14"/>
      <c r="B28" s="14"/>
      <c r="C28" s="273" t="str">
        <f>"二十二"&amp;"、"&amp;"国有资本经营预算支出"</f>
        <v>二十二、国有资本经营预算支出</v>
      </c>
      <c r="D28" s="16"/>
    </row>
    <row r="29" ht="20.25" customHeight="1" spans="1:4">
      <c r="A29" s="14"/>
      <c r="B29" s="14"/>
      <c r="C29" s="273" t="str">
        <f>"二十三"&amp;"、"&amp;"灾害防治及应急管理支出"</f>
        <v>二十三、灾害防治及应急管理支出</v>
      </c>
      <c r="D29" s="16"/>
    </row>
    <row r="30" ht="20.25" customHeight="1" spans="1:4">
      <c r="A30" s="14"/>
      <c r="B30" s="14"/>
      <c r="C30" s="273" t="str">
        <f>"二十四"&amp;"、"&amp;"预备费"</f>
        <v>二十四、预备费</v>
      </c>
      <c r="D30" s="16"/>
    </row>
    <row r="31" ht="20.25" customHeight="1" spans="1:4">
      <c r="A31" s="14"/>
      <c r="B31" s="14"/>
      <c r="C31" s="273" t="str">
        <f>"二十五"&amp;"、"&amp;"其他支出"</f>
        <v>二十五、其他支出</v>
      </c>
      <c r="D31" s="16"/>
    </row>
    <row r="32" ht="20.25" customHeight="1" spans="1:4">
      <c r="A32" s="14"/>
      <c r="B32" s="14"/>
      <c r="C32" s="273" t="str">
        <f>"二十六"&amp;"、"&amp;"转移性支出"</f>
        <v>二十六、转移性支出</v>
      </c>
      <c r="D32" s="16"/>
    </row>
    <row r="33" ht="20.25" customHeight="1" spans="1:4">
      <c r="A33" s="14"/>
      <c r="B33" s="14"/>
      <c r="C33" s="273" t="str">
        <f>"二十七"&amp;"、"&amp;"债务还本支出"</f>
        <v>二十七、债务还本支出</v>
      </c>
      <c r="D33" s="16"/>
    </row>
    <row r="34" ht="20.25" customHeight="1" spans="1:4">
      <c r="A34" s="14"/>
      <c r="B34" s="14"/>
      <c r="C34" s="273" t="str">
        <f>"二十八"&amp;"、"&amp;"债务付息支出"</f>
        <v>二十八、债务付息支出</v>
      </c>
      <c r="D34" s="16"/>
    </row>
    <row r="35" ht="20.25" customHeight="1" spans="1:4">
      <c r="A35" s="14"/>
      <c r="B35" s="14"/>
      <c r="C35" s="273" t="str">
        <f>"二十九"&amp;"、"&amp;"债务发行费用支出"</f>
        <v>二十九、债务发行费用支出</v>
      </c>
      <c r="D35" s="16"/>
    </row>
    <row r="36" ht="20.25" customHeight="1" spans="1:4">
      <c r="A36" s="14"/>
      <c r="B36" s="14"/>
      <c r="C36" s="273" t="str">
        <f>"三十"&amp;"、"&amp;"抗疫特别国债安排的支出"</f>
        <v>三十、抗疫特别国债安排的支出</v>
      </c>
      <c r="D36" s="16"/>
    </row>
    <row r="37" ht="20.25" customHeight="1" spans="1:4">
      <c r="A37" s="217" t="s">
        <v>18</v>
      </c>
      <c r="B37" s="16">
        <v>717.323564</v>
      </c>
      <c r="C37" s="217" t="s">
        <v>19</v>
      </c>
      <c r="D37" s="16">
        <v>717.323564</v>
      </c>
    </row>
    <row r="38" ht="20.25" customHeight="1" spans="1:4">
      <c r="A38" s="14" t="s">
        <v>20</v>
      </c>
      <c r="B38" s="16"/>
      <c r="C38" s="14" t="s">
        <v>21</v>
      </c>
      <c r="D38" s="16"/>
    </row>
    <row r="39" ht="20.25" customHeight="1" spans="1:4">
      <c r="A39" s="217" t="s">
        <v>22</v>
      </c>
      <c r="B39" s="16">
        <v>717.323564</v>
      </c>
      <c r="C39" s="217" t="s">
        <v>23</v>
      </c>
      <c r="D39" s="16">
        <v>717.323564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B1" workbookViewId="0">
      <selection activeCell="F20" sqref="F20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4" t="s">
        <v>261</v>
      </c>
    </row>
    <row r="2" ht="28.5" customHeight="1" spans="2:11">
      <c r="B2" s="50" t="s">
        <v>262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"单位名称："&amp;"罗平县阿岗中心卫生院"</f>
        <v>单位名称：罗平县阿岗中心卫生院</v>
      </c>
      <c r="B3" s="4"/>
    </row>
    <row r="4" ht="44.25" customHeight="1" spans="1:11">
      <c r="A4" s="141" t="s">
        <v>203</v>
      </c>
      <c r="B4" s="47" t="s">
        <v>263</v>
      </c>
      <c r="C4" s="47" t="s">
        <v>264</v>
      </c>
      <c r="D4" s="47" t="s">
        <v>265</v>
      </c>
      <c r="E4" s="47" t="s">
        <v>266</v>
      </c>
      <c r="F4" s="47" t="s">
        <v>267</v>
      </c>
      <c r="G4" s="52" t="s">
        <v>268</v>
      </c>
      <c r="H4" s="47" t="s">
        <v>269</v>
      </c>
      <c r="I4" s="52" t="s">
        <v>270</v>
      </c>
      <c r="J4" s="52" t="s">
        <v>271</v>
      </c>
      <c r="K4" s="47" t="s">
        <v>272</v>
      </c>
    </row>
    <row r="5" ht="18.75" customHeight="1" spans="1:11">
      <c r="A5" s="142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4">
        <v>7</v>
      </c>
      <c r="H5" s="143">
        <v>8</v>
      </c>
      <c r="I5" s="144">
        <v>9</v>
      </c>
      <c r="J5" s="144">
        <v>10</v>
      </c>
      <c r="K5" s="143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45" t="s">
        <v>254</v>
      </c>
      <c r="B7" s="14" t="s">
        <v>252</v>
      </c>
      <c r="C7" s="14" t="s">
        <v>273</v>
      </c>
      <c r="D7" s="14" t="s">
        <v>274</v>
      </c>
      <c r="E7" s="14" t="s">
        <v>275</v>
      </c>
      <c r="F7" s="14" t="s">
        <v>273</v>
      </c>
      <c r="G7" s="14" t="s">
        <v>276</v>
      </c>
      <c r="H7" s="14" t="s">
        <v>277</v>
      </c>
      <c r="I7" s="14" t="s">
        <v>278</v>
      </c>
      <c r="J7" s="14" t="s">
        <v>279</v>
      </c>
      <c r="K7" s="14" t="s">
        <v>280</v>
      </c>
    </row>
    <row r="8" ht="19.5" customHeight="1" spans="1:11">
      <c r="A8" s="145" t="s">
        <v>254</v>
      </c>
      <c r="B8" s="14" t="s">
        <v>252</v>
      </c>
      <c r="C8" s="14" t="s">
        <v>273</v>
      </c>
      <c r="D8" s="14" t="s">
        <v>281</v>
      </c>
      <c r="E8" s="14" t="s">
        <v>282</v>
      </c>
      <c r="F8" s="14" t="s">
        <v>283</v>
      </c>
      <c r="G8" s="14" t="s">
        <v>276</v>
      </c>
      <c r="H8" s="14" t="s">
        <v>284</v>
      </c>
      <c r="I8" s="14" t="s">
        <v>278</v>
      </c>
      <c r="J8" s="14" t="s">
        <v>279</v>
      </c>
      <c r="K8" s="14" t="s">
        <v>284</v>
      </c>
    </row>
    <row r="9" ht="19.5" customHeight="1" spans="1:11">
      <c r="A9" s="145" t="s">
        <v>254</v>
      </c>
      <c r="B9" s="14" t="s">
        <v>252</v>
      </c>
      <c r="C9" s="14" t="s">
        <v>273</v>
      </c>
      <c r="D9" s="14" t="s">
        <v>285</v>
      </c>
      <c r="E9" s="14" t="s">
        <v>286</v>
      </c>
      <c r="F9" s="14" t="s">
        <v>287</v>
      </c>
      <c r="G9" s="14" t="s">
        <v>288</v>
      </c>
      <c r="H9" s="14" t="s">
        <v>289</v>
      </c>
      <c r="I9" s="14" t="s">
        <v>278</v>
      </c>
      <c r="J9" s="14" t="s">
        <v>279</v>
      </c>
      <c r="K9" s="14" t="s">
        <v>280</v>
      </c>
    </row>
    <row r="10" ht="19.5" customHeight="1" spans="1:11">
      <c r="A10" s="145" t="s">
        <v>258</v>
      </c>
      <c r="B10" s="14" t="s">
        <v>257</v>
      </c>
      <c r="C10" s="14" t="s">
        <v>290</v>
      </c>
      <c r="D10" s="14" t="s">
        <v>274</v>
      </c>
      <c r="E10" s="14" t="s">
        <v>275</v>
      </c>
      <c r="F10" s="14" t="s">
        <v>291</v>
      </c>
      <c r="G10" s="14" t="s">
        <v>276</v>
      </c>
      <c r="H10" s="14" t="s">
        <v>277</v>
      </c>
      <c r="I10" s="14" t="s">
        <v>278</v>
      </c>
      <c r="J10" s="14" t="s">
        <v>279</v>
      </c>
      <c r="K10" s="14" t="s">
        <v>292</v>
      </c>
    </row>
    <row r="11" ht="19.5" customHeight="1" spans="1:11">
      <c r="A11" s="145" t="s">
        <v>258</v>
      </c>
      <c r="B11" s="14" t="s">
        <v>257</v>
      </c>
      <c r="C11" s="14" t="s">
        <v>290</v>
      </c>
      <c r="D11" s="14" t="s">
        <v>281</v>
      </c>
      <c r="E11" s="14" t="s">
        <v>293</v>
      </c>
      <c r="F11" s="14" t="s">
        <v>294</v>
      </c>
      <c r="G11" s="14" t="s">
        <v>276</v>
      </c>
      <c r="H11" s="14" t="s">
        <v>284</v>
      </c>
      <c r="I11" s="14" t="s">
        <v>295</v>
      </c>
      <c r="J11" s="14" t="s">
        <v>296</v>
      </c>
      <c r="K11" s="14" t="s">
        <v>292</v>
      </c>
    </row>
    <row r="12" ht="19.5" customHeight="1" spans="1:11">
      <c r="A12" s="145" t="s">
        <v>258</v>
      </c>
      <c r="B12" s="14" t="s">
        <v>257</v>
      </c>
      <c r="C12" s="14" t="s">
        <v>290</v>
      </c>
      <c r="D12" s="14" t="s">
        <v>285</v>
      </c>
      <c r="E12" s="14" t="s">
        <v>286</v>
      </c>
      <c r="F12" s="14" t="s">
        <v>297</v>
      </c>
      <c r="G12" s="14" t="s">
        <v>288</v>
      </c>
      <c r="H12" s="14" t="s">
        <v>289</v>
      </c>
      <c r="I12" s="14" t="s">
        <v>278</v>
      </c>
      <c r="J12" s="14" t="s">
        <v>279</v>
      </c>
      <c r="K12" s="14" t="s">
        <v>292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8" t="s">
        <v>298</v>
      </c>
    </row>
    <row r="2" ht="28.5" customHeight="1" spans="2:11">
      <c r="B2" s="132" t="s">
        <v>299</v>
      </c>
      <c r="C2" s="21"/>
      <c r="D2" s="21"/>
      <c r="E2" s="21"/>
      <c r="F2" s="21"/>
      <c r="G2" s="78"/>
      <c r="H2" s="21"/>
      <c r="I2" s="78"/>
      <c r="J2" s="78"/>
      <c r="K2" s="21"/>
    </row>
    <row r="3" ht="17.25" customHeight="1" spans="1:3">
      <c r="A3" s="4" t="str">
        <f>"单位名称："&amp;"罗平县阿岗中心卫生院"</f>
        <v>单位名称：罗平县阿岗中心卫生院</v>
      </c>
      <c r="B3" s="4"/>
      <c r="C3" s="109"/>
    </row>
    <row r="4" ht="44.25" customHeight="1" spans="1:11">
      <c r="A4" s="133" t="s">
        <v>203</v>
      </c>
      <c r="B4" s="47" t="s">
        <v>263</v>
      </c>
      <c r="C4" s="47" t="s">
        <v>264</v>
      </c>
      <c r="D4" s="47" t="s">
        <v>265</v>
      </c>
      <c r="E4" s="47" t="s">
        <v>266</v>
      </c>
      <c r="F4" s="47" t="s">
        <v>267</v>
      </c>
      <c r="G4" s="52" t="s">
        <v>268</v>
      </c>
      <c r="H4" s="47" t="s">
        <v>269</v>
      </c>
      <c r="I4" s="52" t="s">
        <v>270</v>
      </c>
      <c r="J4" s="52" t="s">
        <v>271</v>
      </c>
      <c r="K4" s="47" t="s">
        <v>272</v>
      </c>
    </row>
    <row r="5" ht="14.25" customHeight="1" spans="1:11">
      <c r="A5" s="134">
        <v>1</v>
      </c>
      <c r="B5" s="135">
        <v>2</v>
      </c>
      <c r="C5" s="136">
        <v>3</v>
      </c>
      <c r="D5" s="137">
        <v>4</v>
      </c>
      <c r="E5" s="137">
        <v>5</v>
      </c>
      <c r="F5" s="137">
        <v>6</v>
      </c>
      <c r="G5" s="137">
        <v>7</v>
      </c>
      <c r="H5" s="136">
        <v>8</v>
      </c>
      <c r="I5" s="137">
        <v>8</v>
      </c>
      <c r="J5" s="136">
        <v>10</v>
      </c>
      <c r="K5" s="136">
        <v>11</v>
      </c>
    </row>
    <row r="6" ht="42" customHeight="1" spans="1:11">
      <c r="A6" s="15"/>
      <c r="B6" s="14"/>
      <c r="C6" s="138"/>
      <c r="D6" s="138"/>
      <c r="E6" s="138"/>
      <c r="F6" s="139"/>
      <c r="G6" s="140"/>
      <c r="H6" s="139"/>
      <c r="I6" s="140"/>
      <c r="J6" s="140"/>
      <c r="K6" s="139"/>
    </row>
    <row r="7" ht="51.75" customHeight="1" spans="1:11">
      <c r="A7" s="134"/>
      <c r="B7" s="14"/>
      <c r="C7" s="14"/>
      <c r="D7" s="14"/>
      <c r="E7" s="14"/>
      <c r="F7" s="14"/>
      <c r="G7" s="14"/>
      <c r="H7" s="14"/>
      <c r="I7" s="14"/>
      <c r="J7" s="14"/>
      <c r="K7" s="33"/>
    </row>
    <row r="8" s="131" customFormat="1" customHeight="1" spans="1:1">
      <c r="A8" s="131" t="s">
        <v>300</v>
      </c>
    </row>
  </sheetData>
  <mergeCells count="2">
    <mergeCell ref="B2:K2"/>
    <mergeCell ref="A3:C3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9">
        <v>1</v>
      </c>
      <c r="B1" s="110">
        <v>0</v>
      </c>
      <c r="C1" s="109">
        <v>1</v>
      </c>
      <c r="D1" s="125"/>
      <c r="E1" s="125"/>
      <c r="F1" s="108" t="s">
        <v>301</v>
      </c>
    </row>
    <row r="2" ht="26.25" customHeight="1" spans="1:6">
      <c r="A2" s="113" t="s">
        <v>302</v>
      </c>
      <c r="B2" s="113" t="s">
        <v>302</v>
      </c>
      <c r="C2" s="114"/>
      <c r="D2" s="126"/>
      <c r="E2" s="126"/>
      <c r="F2" s="126"/>
    </row>
    <row r="3" ht="13.5" customHeight="1" spans="1:6">
      <c r="A3" s="4" t="str">
        <f>"单位名称："&amp;"罗平县阿岗中心卫生院"</f>
        <v>单位名称：罗平县阿岗中心卫生院</v>
      </c>
      <c r="B3" s="4" t="s">
        <v>303</v>
      </c>
      <c r="C3" s="109"/>
      <c r="D3" s="125"/>
      <c r="E3" s="125"/>
      <c r="F3" s="277" t="s">
        <v>2</v>
      </c>
    </row>
    <row r="4" ht="19.5" customHeight="1" spans="1:6">
      <c r="A4" s="65" t="s">
        <v>304</v>
      </c>
      <c r="B4" s="127" t="s">
        <v>46</v>
      </c>
      <c r="C4" s="65" t="s">
        <v>47</v>
      </c>
      <c r="D4" s="10" t="s">
        <v>305</v>
      </c>
      <c r="E4" s="10"/>
      <c r="F4" s="10"/>
    </row>
    <row r="5" ht="18.75" customHeight="1" spans="1:6">
      <c r="A5" s="65"/>
      <c r="B5" s="128"/>
      <c r="C5" s="65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21" t="s">
        <v>111</v>
      </c>
      <c r="C6" s="52">
        <v>3</v>
      </c>
      <c r="D6" s="64">
        <v>4</v>
      </c>
      <c r="E6" s="64">
        <v>5</v>
      </c>
      <c r="F6" s="64">
        <v>6</v>
      </c>
    </row>
    <row r="7" ht="23.25" customHeight="1" spans="1:6">
      <c r="A7" s="14"/>
      <c r="B7" s="15"/>
      <c r="C7" s="15"/>
      <c r="D7" s="16"/>
      <c r="E7" s="16"/>
      <c r="F7" s="16"/>
    </row>
    <row r="8" ht="24" customHeight="1" spans="1:6">
      <c r="A8" s="15"/>
      <c r="B8" s="14"/>
      <c r="C8" s="14"/>
      <c r="D8" s="16"/>
      <c r="E8" s="16"/>
      <c r="F8" s="16"/>
    </row>
    <row r="9" ht="18.75" customHeight="1" spans="1:6">
      <c r="A9" s="129" t="s">
        <v>93</v>
      </c>
      <c r="B9" s="129" t="s">
        <v>93</v>
      </c>
      <c r="C9" s="130" t="s">
        <v>93</v>
      </c>
      <c r="D9" s="16"/>
      <c r="E9" s="16"/>
      <c r="F9" s="16"/>
    </row>
    <row r="10" customHeight="1" spans="1:1">
      <c r="A10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0" sqref="B2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12" t="s">
        <v>301</v>
      </c>
    </row>
    <row r="2" ht="26.25" customHeight="1" spans="1:6">
      <c r="A2" s="113" t="s">
        <v>307</v>
      </c>
      <c r="B2" s="113" t="s">
        <v>302</v>
      </c>
      <c r="C2" s="114"/>
      <c r="D2" s="115"/>
      <c r="E2" s="115"/>
      <c r="F2" s="115"/>
    </row>
    <row r="3" ht="13.5" customHeight="1" spans="1:6">
      <c r="A3" s="4" t="str">
        <f>"单位名称："&amp;"罗平县阿岗中心卫生院"</f>
        <v>单位名称：罗平县阿岗中心卫生院</v>
      </c>
      <c r="B3" s="116" t="s">
        <v>303</v>
      </c>
      <c r="C3" s="109"/>
      <c r="D3" s="111"/>
      <c r="E3" s="111"/>
      <c r="F3" s="277" t="s">
        <v>2</v>
      </c>
    </row>
    <row r="4" ht="19.5" customHeight="1" spans="1:6">
      <c r="A4" s="117" t="s">
        <v>304</v>
      </c>
      <c r="B4" s="118" t="s">
        <v>46</v>
      </c>
      <c r="C4" s="117" t="s">
        <v>47</v>
      </c>
      <c r="D4" s="38" t="s">
        <v>308</v>
      </c>
      <c r="E4" s="39"/>
      <c r="F4" s="40"/>
    </row>
    <row r="5" ht="18.75" customHeight="1" spans="1:6">
      <c r="A5" s="119"/>
      <c r="B5" s="120"/>
      <c r="C5" s="119"/>
      <c r="D5" s="26" t="s">
        <v>29</v>
      </c>
      <c r="E5" s="38" t="s">
        <v>48</v>
      </c>
      <c r="F5" s="26" t="s">
        <v>49</v>
      </c>
    </row>
    <row r="6" ht="18.75" customHeight="1" spans="1:6">
      <c r="A6" s="52">
        <v>1</v>
      </c>
      <c r="B6" s="121" t="s">
        <v>111</v>
      </c>
      <c r="C6" s="52">
        <v>3</v>
      </c>
      <c r="D6" s="64">
        <v>4</v>
      </c>
      <c r="E6" s="64">
        <v>5</v>
      </c>
      <c r="F6" s="64">
        <v>6</v>
      </c>
    </row>
    <row r="7" ht="21" customHeight="1" spans="1:6">
      <c r="A7" s="14"/>
      <c r="B7" s="122"/>
      <c r="C7" s="122"/>
      <c r="D7" s="16"/>
      <c r="E7" s="16"/>
      <c r="F7" s="16"/>
    </row>
    <row r="8" ht="21" customHeight="1" spans="1:6">
      <c r="A8" s="122"/>
      <c r="B8" s="14"/>
      <c r="C8" s="14"/>
      <c r="D8" s="16"/>
      <c r="E8" s="16"/>
      <c r="F8" s="16"/>
    </row>
    <row r="9" ht="18.75" customHeight="1" spans="1:6">
      <c r="A9" s="123" t="s">
        <v>93</v>
      </c>
      <c r="B9" s="123" t="s">
        <v>93</v>
      </c>
      <c r="C9" s="124" t="s">
        <v>93</v>
      </c>
      <c r="D9" s="16"/>
      <c r="E9" s="16"/>
      <c r="F9" s="16"/>
    </row>
    <row r="10" customHeight="1" spans="1:1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C1" workbookViewId="0">
      <selection activeCell="E9" sqref="E9:E1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8"/>
      <c r="P1" s="68"/>
      <c r="Q1" s="41" t="s">
        <v>310</v>
      </c>
    </row>
    <row r="2" ht="27.75" customHeight="1" spans="1:17">
      <c r="A2" s="42" t="s">
        <v>311</v>
      </c>
      <c r="B2" s="21"/>
      <c r="C2" s="21"/>
      <c r="D2" s="21"/>
      <c r="E2" s="21"/>
      <c r="F2" s="21"/>
      <c r="G2" s="21"/>
      <c r="H2" s="21"/>
      <c r="I2" s="21"/>
      <c r="J2" s="21"/>
      <c r="K2" s="78"/>
      <c r="L2" s="21"/>
      <c r="M2" s="21"/>
      <c r="N2" s="21"/>
      <c r="O2" s="78"/>
      <c r="P2" s="78"/>
      <c r="Q2" s="21"/>
    </row>
    <row r="3" ht="18.75" customHeight="1" spans="1:17">
      <c r="A3" s="43" t="str">
        <f>"单位名称："&amp;"罗平县阿岗中心卫生院"</f>
        <v>单位名称：罗平县阿岗中心卫生院</v>
      </c>
      <c r="B3" s="23"/>
      <c r="C3" s="23"/>
      <c r="D3" s="23"/>
      <c r="E3" s="23"/>
      <c r="F3" s="23"/>
      <c r="G3" s="23"/>
      <c r="H3" s="23"/>
      <c r="I3" s="23"/>
      <c r="J3" s="23"/>
      <c r="O3" s="93"/>
      <c r="P3" s="93"/>
      <c r="Q3" s="277" t="s">
        <v>2</v>
      </c>
    </row>
    <row r="4" ht="15.75" customHeight="1" spans="1:17">
      <c r="A4" s="25" t="s">
        <v>312</v>
      </c>
      <c r="B4" s="80" t="s">
        <v>313</v>
      </c>
      <c r="C4" s="80" t="s">
        <v>314</v>
      </c>
      <c r="D4" s="80" t="s">
        <v>315</v>
      </c>
      <c r="E4" s="80" t="s">
        <v>316</v>
      </c>
      <c r="F4" s="80" t="s">
        <v>317</v>
      </c>
      <c r="G4" s="45" t="s">
        <v>209</v>
      </c>
      <c r="H4" s="45"/>
      <c r="I4" s="45"/>
      <c r="J4" s="45"/>
      <c r="K4" s="94"/>
      <c r="L4" s="45"/>
      <c r="M4" s="45"/>
      <c r="N4" s="45"/>
      <c r="O4" s="95"/>
      <c r="P4" s="94"/>
      <c r="Q4" s="46"/>
    </row>
    <row r="5" ht="17.25" customHeight="1" spans="1:17">
      <c r="A5" s="28"/>
      <c r="B5" s="82"/>
      <c r="C5" s="82"/>
      <c r="D5" s="82"/>
      <c r="E5" s="82"/>
      <c r="F5" s="82"/>
      <c r="G5" s="82" t="s">
        <v>29</v>
      </c>
      <c r="H5" s="82" t="s">
        <v>32</v>
      </c>
      <c r="I5" s="82" t="s">
        <v>318</v>
      </c>
      <c r="J5" s="82" t="s">
        <v>319</v>
      </c>
      <c r="K5" s="83" t="s">
        <v>320</v>
      </c>
      <c r="L5" s="96" t="s">
        <v>36</v>
      </c>
      <c r="M5" s="96"/>
      <c r="N5" s="96"/>
      <c r="O5" s="97"/>
      <c r="P5" s="102"/>
      <c r="Q5" s="84"/>
    </row>
    <row r="6" ht="54" customHeight="1" spans="1:17">
      <c r="A6" s="31"/>
      <c r="B6" s="84"/>
      <c r="C6" s="84"/>
      <c r="D6" s="84"/>
      <c r="E6" s="84"/>
      <c r="F6" s="84"/>
      <c r="G6" s="84"/>
      <c r="H6" s="84" t="s">
        <v>31</v>
      </c>
      <c r="I6" s="84"/>
      <c r="J6" s="84"/>
      <c r="K6" s="85"/>
      <c r="L6" s="84" t="s">
        <v>31</v>
      </c>
      <c r="M6" s="84" t="s">
        <v>37</v>
      </c>
      <c r="N6" s="84" t="s">
        <v>218</v>
      </c>
      <c r="O6" s="53" t="s">
        <v>39</v>
      </c>
      <c r="P6" s="85" t="s">
        <v>40</v>
      </c>
      <c r="Q6" s="84" t="s">
        <v>41</v>
      </c>
    </row>
    <row r="7" ht="15" customHeight="1" spans="1:17">
      <c r="A7" s="32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14" t="s">
        <v>43</v>
      </c>
      <c r="B8" s="86"/>
      <c r="C8" s="86"/>
      <c r="D8" s="86"/>
      <c r="E8" s="105"/>
      <c r="F8" s="16">
        <v>29</v>
      </c>
      <c r="G8" s="16">
        <v>29</v>
      </c>
      <c r="H8" s="16"/>
      <c r="I8" s="16"/>
      <c r="J8" s="16"/>
      <c r="K8" s="16"/>
      <c r="L8" s="16">
        <v>29</v>
      </c>
      <c r="M8" s="16">
        <v>29</v>
      </c>
      <c r="N8" s="16"/>
      <c r="O8" s="16"/>
      <c r="P8" s="16"/>
      <c r="Q8" s="16"/>
    </row>
    <row r="9" ht="25.5" customHeight="1" spans="1:17">
      <c r="A9" s="14" t="s">
        <v>257</v>
      </c>
      <c r="B9" s="14" t="s">
        <v>321</v>
      </c>
      <c r="C9" s="14" t="s">
        <v>322</v>
      </c>
      <c r="D9" s="106" t="s">
        <v>323</v>
      </c>
      <c r="E9" s="107" t="s">
        <v>110</v>
      </c>
      <c r="F9" s="16">
        <v>11</v>
      </c>
      <c r="G9" s="16">
        <v>11</v>
      </c>
      <c r="H9" s="16"/>
      <c r="I9" s="16"/>
      <c r="J9" s="16"/>
      <c r="K9" s="16"/>
      <c r="L9" s="16">
        <v>11</v>
      </c>
      <c r="M9" s="16">
        <v>11</v>
      </c>
      <c r="N9" s="16"/>
      <c r="O9" s="16"/>
      <c r="P9" s="16"/>
      <c r="Q9" s="16"/>
    </row>
    <row r="10" ht="25.5" customHeight="1" spans="1:17">
      <c r="A10" s="14" t="s">
        <v>257</v>
      </c>
      <c r="B10" s="14" t="s">
        <v>324</v>
      </c>
      <c r="C10" s="14" t="s">
        <v>322</v>
      </c>
      <c r="D10" s="106" t="s">
        <v>323</v>
      </c>
      <c r="E10" s="107" t="s">
        <v>110</v>
      </c>
      <c r="F10" s="16">
        <v>9</v>
      </c>
      <c r="G10" s="16">
        <v>9</v>
      </c>
      <c r="H10" s="16"/>
      <c r="I10" s="16"/>
      <c r="J10" s="16"/>
      <c r="K10" s="16"/>
      <c r="L10" s="16">
        <v>9</v>
      </c>
      <c r="M10" s="16">
        <v>9</v>
      </c>
      <c r="N10" s="16"/>
      <c r="O10" s="16"/>
      <c r="P10" s="16"/>
      <c r="Q10" s="16"/>
    </row>
    <row r="11" ht="25.5" customHeight="1" spans="1:17">
      <c r="A11" s="14" t="s">
        <v>252</v>
      </c>
      <c r="B11" s="14" t="s">
        <v>325</v>
      </c>
      <c r="C11" s="14" t="s">
        <v>326</v>
      </c>
      <c r="D11" s="106" t="s">
        <v>323</v>
      </c>
      <c r="E11" s="107" t="s">
        <v>110</v>
      </c>
      <c r="F11" s="16">
        <v>1.1</v>
      </c>
      <c r="G11" s="16">
        <v>1.1</v>
      </c>
      <c r="H11" s="16"/>
      <c r="I11" s="16"/>
      <c r="J11" s="16"/>
      <c r="K11" s="16"/>
      <c r="L11" s="16">
        <v>1.1</v>
      </c>
      <c r="M11" s="16">
        <v>1.1</v>
      </c>
      <c r="N11" s="16"/>
      <c r="O11" s="16"/>
      <c r="P11" s="16"/>
      <c r="Q11" s="16"/>
    </row>
    <row r="12" ht="25.5" customHeight="1" spans="1:17">
      <c r="A12" s="14" t="s">
        <v>252</v>
      </c>
      <c r="B12" s="14" t="s">
        <v>325</v>
      </c>
      <c r="C12" s="14" t="s">
        <v>326</v>
      </c>
      <c r="D12" s="106" t="s">
        <v>323</v>
      </c>
      <c r="E12" s="107" t="s">
        <v>110</v>
      </c>
      <c r="F12" s="16">
        <v>7.9</v>
      </c>
      <c r="G12" s="16">
        <v>7.9</v>
      </c>
      <c r="H12" s="16"/>
      <c r="I12" s="16"/>
      <c r="J12" s="16"/>
      <c r="K12" s="16"/>
      <c r="L12" s="16">
        <v>7.9</v>
      </c>
      <c r="M12" s="16">
        <v>7.9</v>
      </c>
      <c r="N12" s="16"/>
      <c r="O12" s="16"/>
      <c r="P12" s="16"/>
      <c r="Q12" s="16"/>
    </row>
    <row r="13" ht="21" customHeight="1" spans="1:17">
      <c r="A13" s="88" t="s">
        <v>93</v>
      </c>
      <c r="B13" s="89"/>
      <c r="C13" s="89"/>
      <c r="D13" s="89"/>
      <c r="E13" s="105"/>
      <c r="F13" s="16">
        <v>29</v>
      </c>
      <c r="G13" s="16">
        <v>29</v>
      </c>
      <c r="H13" s="16"/>
      <c r="I13" s="16"/>
      <c r="J13" s="16"/>
      <c r="K13" s="16"/>
      <c r="L13" s="16">
        <v>29</v>
      </c>
      <c r="M13" s="16">
        <v>29</v>
      </c>
      <c r="N13" s="16"/>
      <c r="O13" s="16"/>
      <c r="P13" s="16"/>
      <c r="Q13" s="1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5"/>
      <c r="B1" s="75"/>
      <c r="C1" s="75"/>
      <c r="D1" s="76"/>
      <c r="E1" s="76"/>
      <c r="F1" s="76"/>
      <c r="G1" s="76"/>
      <c r="H1" s="75"/>
      <c r="I1" s="75"/>
      <c r="J1" s="75"/>
      <c r="K1" s="75"/>
      <c r="L1" s="91"/>
      <c r="M1" s="75"/>
      <c r="N1" s="75"/>
      <c r="O1" s="75"/>
      <c r="P1" s="68"/>
      <c r="Q1" s="98"/>
      <c r="R1" s="99" t="s">
        <v>327</v>
      </c>
    </row>
    <row r="2" ht="27.75" customHeight="1" spans="1:18">
      <c r="A2" s="42" t="s">
        <v>328</v>
      </c>
      <c r="B2" s="77"/>
      <c r="C2" s="77"/>
      <c r="D2" s="78"/>
      <c r="E2" s="78"/>
      <c r="F2" s="78"/>
      <c r="G2" s="78"/>
      <c r="H2" s="77"/>
      <c r="I2" s="77"/>
      <c r="J2" s="77"/>
      <c r="K2" s="77"/>
      <c r="L2" s="92"/>
      <c r="M2" s="77"/>
      <c r="N2" s="77"/>
      <c r="O2" s="77"/>
      <c r="P2" s="78"/>
      <c r="Q2" s="92"/>
      <c r="R2" s="77"/>
    </row>
    <row r="3" ht="18.75" customHeight="1" spans="1:18">
      <c r="A3" s="79" t="str">
        <f>"单位名称："&amp;"罗平县阿岗中心卫生院"</f>
        <v>单位名称：罗平县阿岗中心卫生院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91"/>
      <c r="M3" s="75"/>
      <c r="N3" s="75"/>
      <c r="O3" s="75"/>
      <c r="P3" s="93"/>
      <c r="Q3" s="100"/>
      <c r="R3" s="280" t="s">
        <v>2</v>
      </c>
    </row>
    <row r="4" ht="15.75" customHeight="1" spans="1:18">
      <c r="A4" s="25" t="s">
        <v>312</v>
      </c>
      <c r="B4" s="80" t="s">
        <v>329</v>
      </c>
      <c r="C4" s="80" t="s">
        <v>330</v>
      </c>
      <c r="D4" s="81" t="s">
        <v>331</v>
      </c>
      <c r="E4" s="81" t="s">
        <v>332</v>
      </c>
      <c r="F4" s="81" t="s">
        <v>333</v>
      </c>
      <c r="G4" s="81" t="s">
        <v>334</v>
      </c>
      <c r="H4" s="45" t="s">
        <v>209</v>
      </c>
      <c r="I4" s="45"/>
      <c r="J4" s="45"/>
      <c r="K4" s="45"/>
      <c r="L4" s="94"/>
      <c r="M4" s="45"/>
      <c r="N4" s="45"/>
      <c r="O4" s="45"/>
      <c r="P4" s="95"/>
      <c r="Q4" s="94"/>
      <c r="R4" s="46"/>
    </row>
    <row r="5" ht="17.25" customHeight="1" spans="1:18">
      <c r="A5" s="28"/>
      <c r="B5" s="82"/>
      <c r="C5" s="82"/>
      <c r="D5" s="83"/>
      <c r="E5" s="83"/>
      <c r="F5" s="83"/>
      <c r="G5" s="83"/>
      <c r="H5" s="82" t="s">
        <v>29</v>
      </c>
      <c r="I5" s="82" t="s">
        <v>32</v>
      </c>
      <c r="J5" s="82" t="s">
        <v>318</v>
      </c>
      <c r="K5" s="82" t="s">
        <v>319</v>
      </c>
      <c r="L5" s="83" t="s">
        <v>320</v>
      </c>
      <c r="M5" s="96" t="s">
        <v>335</v>
      </c>
      <c r="N5" s="96"/>
      <c r="O5" s="96"/>
      <c r="P5" s="97"/>
      <c r="Q5" s="102"/>
      <c r="R5" s="84"/>
    </row>
    <row r="6" ht="54" customHeight="1" spans="1:18">
      <c r="A6" s="31"/>
      <c r="B6" s="84"/>
      <c r="C6" s="84"/>
      <c r="D6" s="85"/>
      <c r="E6" s="85"/>
      <c r="F6" s="85"/>
      <c r="G6" s="85"/>
      <c r="H6" s="84"/>
      <c r="I6" s="84" t="s">
        <v>31</v>
      </c>
      <c r="J6" s="84"/>
      <c r="K6" s="84"/>
      <c r="L6" s="85"/>
      <c r="M6" s="84" t="s">
        <v>31</v>
      </c>
      <c r="N6" s="84" t="s">
        <v>37</v>
      </c>
      <c r="O6" s="84" t="s">
        <v>218</v>
      </c>
      <c r="P6" s="53" t="s">
        <v>39</v>
      </c>
      <c r="Q6" s="85" t="s">
        <v>40</v>
      </c>
      <c r="R6" s="84" t="s">
        <v>41</v>
      </c>
    </row>
    <row r="7" ht="15" customHeight="1" spans="1:18">
      <c r="A7" s="31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ht="21" customHeight="1" spans="1:18">
      <c r="A8" s="14"/>
      <c r="B8" s="86"/>
      <c r="C8" s="86"/>
      <c r="D8" s="87"/>
      <c r="E8" s="87"/>
      <c r="F8" s="87"/>
      <c r="G8" s="8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1" customHeight="1" spans="1:18">
      <c r="A9" s="14"/>
      <c r="B9" s="14"/>
      <c r="C9" s="14"/>
      <c r="D9" s="14"/>
      <c r="E9" s="14"/>
      <c r="F9" s="14"/>
      <c r="G9" s="1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21" customHeight="1" spans="1:18">
      <c r="A10" s="88" t="s">
        <v>336</v>
      </c>
      <c r="B10" s="89"/>
      <c r="C10" s="90"/>
      <c r="D10" s="87"/>
      <c r="E10" s="87"/>
      <c r="F10" s="87"/>
      <c r="G10" s="8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customHeight="1" spans="1:1">
      <c r="A11" t="s">
        <v>337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9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1" width="10.2833333333333" customWidth="1"/>
    <col min="12" max="12" width="13" customWidth="1"/>
    <col min="13" max="16" width="10.2833333333333" customWidth="1"/>
  </cols>
  <sheetData>
    <row r="1" ht="13.5" customHeight="1" spans="4:16">
      <c r="D1" s="55"/>
      <c r="F1" s="56"/>
      <c r="N1" s="68" t="s">
        <v>338</v>
      </c>
      <c r="O1" s="68" t="s">
        <v>338</v>
      </c>
      <c r="P1" s="68" t="s">
        <v>338</v>
      </c>
    </row>
    <row r="2" ht="35.25" customHeight="1" spans="1:16">
      <c r="A2" s="57" t="s">
        <v>339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ht="24" customHeight="1" spans="1:13">
      <c r="A3" s="59" t="str">
        <f>"单位名称："&amp;"罗平县阿岗中心卫生院"</f>
        <v>单位名称：罗平县阿岗中心卫生院</v>
      </c>
      <c r="B3" s="60"/>
      <c r="C3" s="60"/>
      <c r="D3" s="61"/>
      <c r="E3" s="60"/>
      <c r="F3" s="62"/>
      <c r="G3" s="60"/>
      <c r="H3" s="60"/>
      <c r="I3" s="60"/>
      <c r="J3" s="60"/>
      <c r="K3" s="23"/>
      <c r="L3" s="23"/>
      <c r="M3" s="281" t="s">
        <v>2</v>
      </c>
    </row>
    <row r="4" ht="19.5" customHeight="1" spans="1:16">
      <c r="A4" s="10" t="s">
        <v>340</v>
      </c>
      <c r="B4" s="10" t="s">
        <v>209</v>
      </c>
      <c r="C4" s="10"/>
      <c r="D4" s="10"/>
      <c r="E4" s="10" t="s">
        <v>341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ht="40.5" customHeight="1" spans="1:16">
      <c r="A5" s="10"/>
      <c r="B5" s="10" t="s">
        <v>29</v>
      </c>
      <c r="C5" s="9" t="s">
        <v>32</v>
      </c>
      <c r="D5" s="63" t="s">
        <v>342</v>
      </c>
      <c r="E5" s="52" t="s">
        <v>343</v>
      </c>
      <c r="F5" s="52" t="s">
        <v>344</v>
      </c>
      <c r="G5" s="52" t="s">
        <v>345</v>
      </c>
      <c r="H5" s="52" t="s">
        <v>346</v>
      </c>
      <c r="I5" s="52" t="s">
        <v>347</v>
      </c>
      <c r="J5" s="52" t="s">
        <v>348</v>
      </c>
      <c r="K5" s="52" t="s">
        <v>349</v>
      </c>
      <c r="L5" s="52" t="s">
        <v>350</v>
      </c>
      <c r="M5" s="52" t="s">
        <v>351</v>
      </c>
      <c r="N5" s="52" t="s">
        <v>352</v>
      </c>
      <c r="O5" s="52" t="s">
        <v>353</v>
      </c>
      <c r="P5" s="52" t="s">
        <v>354</v>
      </c>
    </row>
    <row r="6" ht="19.5" customHeight="1" spans="1:16">
      <c r="A6" s="64">
        <v>1</v>
      </c>
      <c r="B6" s="64">
        <v>2</v>
      </c>
      <c r="C6" s="64">
        <v>3</v>
      </c>
      <c r="D6" s="10">
        <v>4</v>
      </c>
      <c r="E6" s="52">
        <v>5</v>
      </c>
      <c r="F6" s="64">
        <v>6</v>
      </c>
      <c r="G6" s="52">
        <v>7</v>
      </c>
      <c r="H6" s="65">
        <v>8</v>
      </c>
      <c r="I6" s="52">
        <v>9</v>
      </c>
      <c r="J6" s="52">
        <v>10</v>
      </c>
      <c r="K6" s="52">
        <v>11</v>
      </c>
      <c r="L6" s="65">
        <v>12</v>
      </c>
      <c r="M6" s="52">
        <v>13</v>
      </c>
      <c r="N6" s="70">
        <v>14</v>
      </c>
      <c r="O6" s="70">
        <v>14</v>
      </c>
      <c r="P6" s="70">
        <v>14</v>
      </c>
    </row>
    <row r="7" ht="18.75" customHeight="1" spans="1:16">
      <c r="A7" s="66"/>
      <c r="B7" s="16"/>
      <c r="C7" s="16"/>
      <c r="D7" s="16"/>
      <c r="E7" s="16"/>
      <c r="F7" s="16"/>
      <c r="G7" s="16"/>
      <c r="H7" s="16"/>
      <c r="I7" s="71"/>
      <c r="J7" s="16"/>
      <c r="K7" s="16"/>
      <c r="L7" s="16"/>
      <c r="M7" s="16"/>
      <c r="N7" s="16"/>
      <c r="O7" s="16"/>
      <c r="P7" s="16"/>
    </row>
    <row r="8" ht="18.75" customHeight="1" spans="1:16">
      <c r="A8" s="66"/>
      <c r="B8" s="16"/>
      <c r="C8" s="16"/>
      <c r="D8" s="16"/>
      <c r="E8" s="16"/>
      <c r="F8" s="16"/>
      <c r="G8" s="16"/>
      <c r="H8" s="67"/>
      <c r="I8" s="72"/>
      <c r="J8" s="73"/>
      <c r="K8" s="16"/>
      <c r="L8" s="16"/>
      <c r="M8" s="16"/>
      <c r="N8" s="16"/>
      <c r="O8" s="16"/>
      <c r="P8" s="16"/>
    </row>
    <row r="9" customHeight="1" spans="1:9">
      <c r="A9" t="s">
        <v>355</v>
      </c>
      <c r="I9" s="74"/>
    </row>
  </sheetData>
  <mergeCells count="6">
    <mergeCell ref="A2:P2"/>
    <mergeCell ref="A3:J3"/>
    <mergeCell ref="M3:P3"/>
    <mergeCell ref="B4:D4"/>
    <mergeCell ref="E4:P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4" t="s">
        <v>356</v>
      </c>
    </row>
    <row r="2" ht="28.5" customHeight="1" spans="1:10">
      <c r="A2" s="50" t="s">
        <v>357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"单位名称："&amp;"罗平县阿岗中心卫生院"</f>
        <v>单位名称：罗平县阿岗中心卫生院</v>
      </c>
    </row>
    <row r="4" ht="44.25" customHeight="1" spans="1:10">
      <c r="A4" s="47" t="s">
        <v>263</v>
      </c>
      <c r="B4" s="47" t="s">
        <v>264</v>
      </c>
      <c r="C4" s="47" t="s">
        <v>265</v>
      </c>
      <c r="D4" s="47" t="s">
        <v>266</v>
      </c>
      <c r="E4" s="47" t="s">
        <v>267</v>
      </c>
      <c r="F4" s="52" t="s">
        <v>268</v>
      </c>
      <c r="G4" s="47" t="s">
        <v>269</v>
      </c>
      <c r="H4" s="52" t="s">
        <v>270</v>
      </c>
      <c r="I4" s="52" t="s">
        <v>271</v>
      </c>
      <c r="J4" s="47" t="s">
        <v>272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customHeight="1" spans="1:1">
      <c r="A8" t="s">
        <v>358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9" sqref="B1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359</v>
      </c>
    </row>
    <row r="2" ht="28.5" customHeight="1" spans="1:8">
      <c r="A2" s="42" t="s">
        <v>360</v>
      </c>
      <c r="B2" s="21"/>
      <c r="C2" s="21"/>
      <c r="D2" s="21"/>
      <c r="E2" s="21"/>
      <c r="F2" s="21"/>
      <c r="G2" s="21"/>
      <c r="H2" s="21"/>
    </row>
    <row r="3" ht="13.5" customHeight="1" spans="1:8">
      <c r="A3" s="43" t="str">
        <f>"单位名称："&amp;"罗平县阿岗中心卫生院"</f>
        <v>单位名称：罗平县阿岗中心卫生院</v>
      </c>
      <c r="B3" s="22"/>
      <c r="H3" s="282" t="s">
        <v>2</v>
      </c>
    </row>
    <row r="4" ht="18" customHeight="1" spans="1:8">
      <c r="A4" s="25" t="s">
        <v>304</v>
      </c>
      <c r="B4" s="25" t="s">
        <v>361</v>
      </c>
      <c r="C4" s="25" t="s">
        <v>362</v>
      </c>
      <c r="D4" s="25" t="s">
        <v>363</v>
      </c>
      <c r="E4" s="25" t="s">
        <v>364</v>
      </c>
      <c r="F4" s="44" t="s">
        <v>365</v>
      </c>
      <c r="G4" s="45"/>
      <c r="H4" s="46"/>
    </row>
    <row r="5" ht="18" customHeight="1" spans="1:8">
      <c r="A5" s="31"/>
      <c r="B5" s="31"/>
      <c r="C5" s="31"/>
      <c r="D5" s="31"/>
      <c r="E5" s="31"/>
      <c r="F5" s="47" t="s">
        <v>316</v>
      </c>
      <c r="G5" s="47" t="s">
        <v>366</v>
      </c>
      <c r="H5" s="47" t="s">
        <v>367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4"/>
      <c r="B7" s="14"/>
      <c r="C7" s="14"/>
      <c r="D7" s="14"/>
      <c r="E7" s="14"/>
      <c r="F7" s="14"/>
      <c r="G7" s="16"/>
      <c r="H7" s="16"/>
    </row>
    <row r="8" ht="24" customHeight="1" spans="1:8">
      <c r="A8" s="48" t="s">
        <v>29</v>
      </c>
      <c r="B8" s="49"/>
      <c r="C8" s="49"/>
      <c r="D8" s="49"/>
      <c r="E8" s="49"/>
      <c r="F8" s="14"/>
      <c r="G8" s="16"/>
      <c r="H8" s="16"/>
    </row>
    <row r="9" customHeight="1" spans="1:1">
      <c r="A9" t="s">
        <v>368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0"/>
      <c r="E1" s="20"/>
      <c r="F1" s="20"/>
      <c r="G1" s="20"/>
      <c r="K1" s="37" t="s">
        <v>369</v>
      </c>
    </row>
    <row r="2" ht="27.75" customHeight="1" spans="1:11">
      <c r="A2" s="21" t="s">
        <v>370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3.5" customHeight="1" spans="1:11">
      <c r="A3" s="4" t="str">
        <f>"单位名称："&amp;"罗平县阿岗中心卫生院"</f>
        <v>单位名称：罗平县阿岗中心卫生院</v>
      </c>
      <c r="B3" s="22"/>
      <c r="C3" s="22"/>
      <c r="D3" s="22"/>
      <c r="E3" s="22"/>
      <c r="F3" s="22"/>
      <c r="G3" s="22"/>
      <c r="H3" s="23"/>
      <c r="I3" s="23"/>
      <c r="J3" s="23"/>
      <c r="K3" s="282" t="s">
        <v>2</v>
      </c>
    </row>
    <row r="4" ht="21.75" customHeight="1" spans="1:11">
      <c r="A4" s="24" t="s">
        <v>247</v>
      </c>
      <c r="B4" s="24" t="s">
        <v>204</v>
      </c>
      <c r="C4" s="24" t="s">
        <v>202</v>
      </c>
      <c r="D4" s="25" t="s">
        <v>205</v>
      </c>
      <c r="E4" s="25" t="s">
        <v>206</v>
      </c>
      <c r="F4" s="25" t="s">
        <v>248</v>
      </c>
      <c r="G4" s="25" t="s">
        <v>249</v>
      </c>
      <c r="H4" s="26" t="s">
        <v>29</v>
      </c>
      <c r="I4" s="38" t="s">
        <v>371</v>
      </c>
      <c r="J4" s="39"/>
      <c r="K4" s="40"/>
    </row>
    <row r="5" ht="21.75" customHeight="1" spans="1:11">
      <c r="A5" s="27"/>
      <c r="B5" s="27"/>
      <c r="C5" s="27"/>
      <c r="D5" s="28"/>
      <c r="E5" s="28"/>
      <c r="F5" s="28"/>
      <c r="G5" s="28"/>
      <c r="H5" s="29"/>
      <c r="I5" s="25" t="s">
        <v>32</v>
      </c>
      <c r="J5" s="25" t="s">
        <v>33</v>
      </c>
      <c r="K5" s="25" t="s">
        <v>34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31</v>
      </c>
      <c r="J6" s="31"/>
      <c r="K6" s="31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18.75" customHeight="1" spans="1:11">
      <c r="A8" s="33"/>
      <c r="B8" s="14"/>
      <c r="C8" s="33"/>
      <c r="D8" s="33"/>
      <c r="E8" s="33"/>
      <c r="F8" s="33"/>
      <c r="G8" s="33"/>
      <c r="H8" s="16"/>
      <c r="I8" s="16"/>
      <c r="J8" s="16"/>
      <c r="K8" s="16"/>
    </row>
    <row r="9" ht="18.75" customHeight="1" spans="1:11">
      <c r="A9" s="14"/>
      <c r="B9" s="14"/>
      <c r="C9" s="14"/>
      <c r="D9" s="14"/>
      <c r="E9" s="14"/>
      <c r="F9" s="14"/>
      <c r="G9" s="14"/>
      <c r="H9" s="16"/>
      <c r="I9" s="16"/>
      <c r="J9" s="16"/>
      <c r="K9" s="16"/>
    </row>
    <row r="10" ht="18.75" customHeight="1" spans="1:11">
      <c r="A10" s="34" t="s">
        <v>93</v>
      </c>
      <c r="B10" s="35"/>
      <c r="C10" s="35"/>
      <c r="D10" s="35"/>
      <c r="E10" s="35"/>
      <c r="F10" s="35"/>
      <c r="G10" s="36"/>
      <c r="H10" s="16"/>
      <c r="I10" s="16"/>
      <c r="J10" s="16"/>
      <c r="K10" s="16"/>
    </row>
    <row r="11" customHeight="1" spans="1:1">
      <c r="A11" t="s">
        <v>372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C1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6"/>
      <c r="O1" s="76"/>
      <c r="P1" s="76"/>
      <c r="Q1" s="76"/>
      <c r="R1" s="76"/>
      <c r="S1" s="100" t="s">
        <v>24</v>
      </c>
      <c r="T1" s="37" t="s">
        <v>24</v>
      </c>
    </row>
    <row r="2" ht="36" customHeight="1" spans="1:20">
      <c r="A2" s="238" t="s">
        <v>25</v>
      </c>
      <c r="B2" s="21"/>
      <c r="C2" s="21"/>
      <c r="D2" s="21"/>
      <c r="E2" s="21"/>
      <c r="F2" s="21"/>
      <c r="G2" s="21"/>
      <c r="H2" s="21"/>
      <c r="I2" s="78"/>
      <c r="J2" s="21"/>
      <c r="K2" s="21"/>
      <c r="L2" s="21"/>
      <c r="M2" s="21"/>
      <c r="N2" s="21"/>
      <c r="O2" s="78"/>
      <c r="P2" s="78"/>
      <c r="Q2" s="78"/>
      <c r="R2" s="78"/>
      <c r="S2" s="21"/>
      <c r="T2" s="78"/>
    </row>
    <row r="3" ht="20.25" customHeight="1" spans="1:20">
      <c r="A3" s="43" t="str">
        <f>"单位名称："&amp;"罗平县阿岗中心卫生院"</f>
        <v>单位名称：罗平县阿岗中心卫生院</v>
      </c>
      <c r="B3" s="23"/>
      <c r="C3" s="23"/>
      <c r="D3" s="23"/>
      <c r="E3" s="23"/>
      <c r="F3" s="23"/>
      <c r="G3" s="23"/>
      <c r="H3" s="23"/>
      <c r="I3" s="62"/>
      <c r="J3" s="23"/>
      <c r="K3" s="23"/>
      <c r="L3" s="23"/>
      <c r="M3" s="23"/>
      <c r="N3" s="23"/>
      <c r="O3" s="62"/>
      <c r="P3" s="62"/>
      <c r="Q3" s="62"/>
      <c r="R3" s="62"/>
      <c r="S3" s="275" t="s">
        <v>2</v>
      </c>
      <c r="T3" s="260" t="s">
        <v>26</v>
      </c>
    </row>
    <row r="4" ht="18.75" customHeight="1" spans="1:20">
      <c r="A4" s="239" t="s">
        <v>27</v>
      </c>
      <c r="B4" s="240" t="s">
        <v>28</v>
      </c>
      <c r="C4" s="240" t="s">
        <v>29</v>
      </c>
      <c r="D4" s="241" t="s">
        <v>30</v>
      </c>
      <c r="E4" s="242"/>
      <c r="F4" s="242"/>
      <c r="G4" s="242"/>
      <c r="H4" s="242"/>
      <c r="I4" s="252"/>
      <c r="J4" s="242"/>
      <c r="K4" s="242"/>
      <c r="L4" s="242"/>
      <c r="M4" s="242"/>
      <c r="N4" s="253"/>
      <c r="O4" s="241" t="s">
        <v>20</v>
      </c>
      <c r="P4" s="241"/>
      <c r="Q4" s="241"/>
      <c r="R4" s="241"/>
      <c r="S4" s="242"/>
      <c r="T4" s="261"/>
    </row>
    <row r="5" ht="24.75" customHeight="1" spans="1:20">
      <c r="A5" s="243"/>
      <c r="B5" s="244"/>
      <c r="C5" s="244"/>
      <c r="D5" s="244" t="s">
        <v>31</v>
      </c>
      <c r="E5" s="244" t="s">
        <v>32</v>
      </c>
      <c r="F5" s="244" t="s">
        <v>33</v>
      </c>
      <c r="G5" s="244" t="s">
        <v>34</v>
      </c>
      <c r="H5" s="244" t="s">
        <v>35</v>
      </c>
      <c r="I5" s="254" t="s">
        <v>36</v>
      </c>
      <c r="J5" s="255"/>
      <c r="K5" s="255"/>
      <c r="L5" s="255"/>
      <c r="M5" s="255"/>
      <c r="N5" s="256"/>
      <c r="O5" s="257" t="s">
        <v>31</v>
      </c>
      <c r="P5" s="257" t="s">
        <v>32</v>
      </c>
      <c r="Q5" s="239" t="s">
        <v>33</v>
      </c>
      <c r="R5" s="240" t="s">
        <v>34</v>
      </c>
      <c r="S5" s="262" t="s">
        <v>35</v>
      </c>
      <c r="T5" s="240" t="s">
        <v>36</v>
      </c>
    </row>
    <row r="6" ht="24.75" customHeight="1" spans="1:20">
      <c r="A6" s="245"/>
      <c r="B6" s="246"/>
      <c r="C6" s="246"/>
      <c r="D6" s="246"/>
      <c r="E6" s="246"/>
      <c r="F6" s="246"/>
      <c r="G6" s="246"/>
      <c r="H6" s="246"/>
      <c r="I6" s="13" t="s">
        <v>31</v>
      </c>
      <c r="J6" s="258" t="s">
        <v>37</v>
      </c>
      <c r="K6" s="258" t="s">
        <v>38</v>
      </c>
      <c r="L6" s="258" t="s">
        <v>39</v>
      </c>
      <c r="M6" s="258" t="s">
        <v>40</v>
      </c>
      <c r="N6" s="258" t="s">
        <v>41</v>
      </c>
      <c r="O6" s="259"/>
      <c r="P6" s="259"/>
      <c r="Q6" s="263"/>
      <c r="R6" s="259"/>
      <c r="S6" s="246"/>
      <c r="T6" s="246"/>
    </row>
    <row r="7" ht="16.5" customHeight="1" spans="1:20">
      <c r="A7" s="247">
        <v>1</v>
      </c>
      <c r="B7" s="12">
        <v>2</v>
      </c>
      <c r="C7" s="12">
        <v>3</v>
      </c>
      <c r="D7" s="12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49">
        <v>14</v>
      </c>
      <c r="O7" s="249">
        <v>15</v>
      </c>
      <c r="P7" s="248">
        <v>16</v>
      </c>
      <c r="Q7" s="264">
        <v>17</v>
      </c>
      <c r="R7" s="265">
        <v>18</v>
      </c>
      <c r="S7" s="265">
        <v>19</v>
      </c>
      <c r="T7" s="265">
        <v>20</v>
      </c>
    </row>
    <row r="8" ht="16.5" customHeight="1" spans="1:20">
      <c r="A8" s="14" t="s">
        <v>42</v>
      </c>
      <c r="B8" s="14" t="s">
        <v>43</v>
      </c>
      <c r="C8" s="16">
        <v>717.323564</v>
      </c>
      <c r="D8" s="16">
        <v>717.323564</v>
      </c>
      <c r="E8" s="16">
        <v>683.323564</v>
      </c>
      <c r="F8" s="16"/>
      <c r="G8" s="16"/>
      <c r="H8" s="16"/>
      <c r="I8" s="16">
        <v>34</v>
      </c>
      <c r="J8" s="16">
        <v>34</v>
      </c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12.75" customHeight="1" spans="1:20">
      <c r="A9" s="250" t="s">
        <v>29</v>
      </c>
      <c r="B9" s="251"/>
      <c r="C9" s="16">
        <v>717.323564</v>
      </c>
      <c r="D9" s="16">
        <v>717.323564</v>
      </c>
      <c r="E9" s="16">
        <v>683.323564</v>
      </c>
      <c r="F9" s="16"/>
      <c r="G9" s="16"/>
      <c r="H9" s="16"/>
      <c r="I9" s="16">
        <v>34</v>
      </c>
      <c r="J9" s="16">
        <v>34</v>
      </c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topLeftCell="C1" workbookViewId="0">
      <selection activeCell="E5" sqref="E5:G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373</v>
      </c>
    </row>
    <row r="2" ht="27.75" customHeight="1" spans="1:7">
      <c r="A2" s="3" t="s">
        <v>374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"单位名称："&amp;"罗平县阿岗中心卫生院"</f>
        <v>单位名称：罗平县阿岗中心卫生院</v>
      </c>
      <c r="B3" s="5"/>
      <c r="C3" s="5"/>
      <c r="D3" s="5"/>
      <c r="E3" s="6"/>
      <c r="F3" s="6"/>
      <c r="G3" s="282" t="s">
        <v>2</v>
      </c>
    </row>
    <row r="4" ht="21.75" customHeight="1" spans="1:7">
      <c r="A4" s="8" t="s">
        <v>202</v>
      </c>
      <c r="B4" s="8" t="s">
        <v>247</v>
      </c>
      <c r="C4" s="8" t="s">
        <v>204</v>
      </c>
      <c r="D4" s="9" t="s">
        <v>375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376</v>
      </c>
      <c r="F5" s="11" t="s">
        <v>377</v>
      </c>
      <c r="G5" s="11" t="s">
        <v>378</v>
      </c>
    </row>
    <row r="6" ht="40.5" customHeight="1" spans="1:7">
      <c r="A6" s="8"/>
      <c r="B6" s="8"/>
      <c r="C6" s="8"/>
      <c r="D6" s="9"/>
      <c r="E6" s="11"/>
      <c r="F6" s="11"/>
      <c r="G6" s="11"/>
    </row>
    <row r="7" ht="15.75" customHeight="1" spans="1:7">
      <c r="A7" s="12">
        <v>1</v>
      </c>
      <c r="B7" s="12">
        <v>2</v>
      </c>
      <c r="C7" s="12">
        <v>3</v>
      </c>
      <c r="D7" s="12">
        <v>4</v>
      </c>
      <c r="E7" s="12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/>
      <c r="F8" s="16">
        <v>3.4908</v>
      </c>
      <c r="G8" s="16"/>
    </row>
    <row r="9" ht="24.75" customHeight="1" spans="1:7">
      <c r="A9" s="15"/>
      <c r="B9" s="14" t="s">
        <v>379</v>
      </c>
      <c r="C9" s="14" t="s">
        <v>243</v>
      </c>
      <c r="D9" s="14" t="s">
        <v>380</v>
      </c>
      <c r="E9" s="16"/>
      <c r="F9" s="16">
        <v>3.4908</v>
      </c>
      <c r="G9" s="16"/>
    </row>
    <row r="10" ht="18.75" customHeight="1" spans="1:7">
      <c r="A10" s="17" t="s">
        <v>29</v>
      </c>
      <c r="B10" s="18" t="s">
        <v>381</v>
      </c>
      <c r="C10" s="18"/>
      <c r="D10" s="19"/>
      <c r="E10" s="16"/>
      <c r="F10" s="16">
        <v>3.4908</v>
      </c>
      <c r="G10" s="16"/>
    </row>
    <row r="11" customHeight="1" spans="1:1">
      <c r="A11" t="s">
        <v>382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9" t="str">
        <f>"单位名称："&amp;"罗平县阿岗中心卫生院"</f>
        <v>单位名称：罗平县阿岗中心卫生院</v>
      </c>
      <c r="B3" s="220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76" t="s">
        <v>2</v>
      </c>
    </row>
    <row r="4" ht="17.25" customHeight="1" spans="1:17">
      <c r="A4" s="221" t="s">
        <v>46</v>
      </c>
      <c r="B4" s="222" t="s">
        <v>47</v>
      </c>
      <c r="C4" s="223" t="s">
        <v>29</v>
      </c>
      <c r="D4" s="224" t="s">
        <v>48</v>
      </c>
      <c r="E4" s="10"/>
      <c r="F4" s="224" t="s">
        <v>49</v>
      </c>
      <c r="G4" s="10"/>
      <c r="H4" s="225" t="s">
        <v>32</v>
      </c>
      <c r="I4" s="231" t="s">
        <v>33</v>
      </c>
      <c r="J4" s="222" t="s">
        <v>50</v>
      </c>
      <c r="K4" s="232" t="s">
        <v>34</v>
      </c>
      <c r="L4" s="224" t="s">
        <v>36</v>
      </c>
      <c r="M4" s="233"/>
      <c r="N4" s="233"/>
      <c r="O4" s="233"/>
      <c r="P4" s="233"/>
      <c r="Q4" s="237"/>
    </row>
    <row r="5" ht="26.25" customHeight="1" spans="1:17">
      <c r="A5" s="10"/>
      <c r="B5" s="226"/>
      <c r="C5" s="226"/>
      <c r="D5" s="226" t="s">
        <v>29</v>
      </c>
      <c r="E5" s="226" t="s">
        <v>51</v>
      </c>
      <c r="F5" s="226" t="s">
        <v>29</v>
      </c>
      <c r="G5" s="227" t="s">
        <v>51</v>
      </c>
      <c r="H5" s="226"/>
      <c r="I5" s="226"/>
      <c r="J5" s="226"/>
      <c r="K5" s="227"/>
      <c r="L5" s="226" t="s">
        <v>31</v>
      </c>
      <c r="M5" s="234" t="s">
        <v>52</v>
      </c>
      <c r="N5" s="234" t="s">
        <v>53</v>
      </c>
      <c r="O5" s="234" t="s">
        <v>54</v>
      </c>
      <c r="P5" s="234" t="s">
        <v>55</v>
      </c>
      <c r="Q5" s="234" t="s">
        <v>56</v>
      </c>
    </row>
    <row r="6" ht="16.5" customHeight="1" spans="1:17">
      <c r="A6" s="10">
        <v>1</v>
      </c>
      <c r="B6" s="226">
        <v>2</v>
      </c>
      <c r="C6" s="226">
        <v>3</v>
      </c>
      <c r="D6" s="226">
        <v>4</v>
      </c>
      <c r="E6" s="228">
        <v>5</v>
      </c>
      <c r="F6" s="229">
        <v>6</v>
      </c>
      <c r="G6" s="228">
        <v>7</v>
      </c>
      <c r="H6" s="229">
        <v>8</v>
      </c>
      <c r="I6" s="228">
        <v>9</v>
      </c>
      <c r="J6" s="228">
        <v>10</v>
      </c>
      <c r="K6" s="228">
        <v>11</v>
      </c>
      <c r="L6" s="228">
        <v>12</v>
      </c>
      <c r="M6" s="235">
        <v>13</v>
      </c>
      <c r="N6" s="236">
        <v>14</v>
      </c>
      <c r="O6" s="236">
        <v>15</v>
      </c>
      <c r="P6" s="236">
        <v>16</v>
      </c>
      <c r="Q6" s="236">
        <v>17</v>
      </c>
    </row>
    <row r="7" ht="19.5" customHeight="1" spans="1:17">
      <c r="A7" s="14" t="s">
        <v>57</v>
      </c>
      <c r="B7" s="14" t="s">
        <v>58</v>
      </c>
      <c r="C7" s="16">
        <v>122.895056</v>
      </c>
      <c r="D7" s="16">
        <v>122.895056</v>
      </c>
      <c r="E7" s="16">
        <v>122.895056</v>
      </c>
      <c r="F7" s="16"/>
      <c r="G7" s="16"/>
      <c r="H7" s="16">
        <v>122.895056</v>
      </c>
      <c r="I7" s="16"/>
      <c r="J7" s="16"/>
      <c r="K7" s="16"/>
      <c r="L7" s="16"/>
      <c r="M7" s="16"/>
      <c r="N7" s="16"/>
      <c r="O7" s="16"/>
      <c r="P7" s="16"/>
      <c r="Q7" s="16"/>
    </row>
    <row r="8" ht="19.5" customHeight="1" spans="1:17">
      <c r="A8" s="165" t="s">
        <v>59</v>
      </c>
      <c r="B8" s="165" t="s">
        <v>60</v>
      </c>
      <c r="C8" s="16">
        <v>119.404256</v>
      </c>
      <c r="D8" s="16">
        <v>119.404256</v>
      </c>
      <c r="E8" s="16">
        <v>119.404256</v>
      </c>
      <c r="F8" s="16"/>
      <c r="G8" s="16"/>
      <c r="H8" s="16">
        <v>119.404256</v>
      </c>
      <c r="I8" s="16"/>
      <c r="J8" s="16"/>
      <c r="K8" s="16"/>
      <c r="L8" s="16"/>
      <c r="M8" s="16"/>
      <c r="N8" s="16"/>
      <c r="O8" s="16"/>
      <c r="P8" s="16"/>
      <c r="Q8" s="16"/>
    </row>
    <row r="9" ht="19.5" customHeight="1" spans="1:17">
      <c r="A9" s="209" t="s">
        <v>61</v>
      </c>
      <c r="B9" s="209" t="s">
        <v>62</v>
      </c>
      <c r="C9" s="16">
        <v>10.9028</v>
      </c>
      <c r="D9" s="16">
        <v>10.9028</v>
      </c>
      <c r="E9" s="16">
        <v>10.9028</v>
      </c>
      <c r="F9" s="16"/>
      <c r="G9" s="16"/>
      <c r="H9" s="16">
        <v>10.9028</v>
      </c>
      <c r="I9" s="16"/>
      <c r="J9" s="16"/>
      <c r="K9" s="16"/>
      <c r="L9" s="16"/>
      <c r="M9" s="16"/>
      <c r="N9" s="16"/>
      <c r="O9" s="16"/>
      <c r="P9" s="16"/>
      <c r="Q9" s="16"/>
    </row>
    <row r="10" ht="19.5" customHeight="1" spans="1:17">
      <c r="A10" s="209" t="s">
        <v>63</v>
      </c>
      <c r="B10" s="209" t="s">
        <v>64</v>
      </c>
      <c r="C10" s="16">
        <v>72.334304</v>
      </c>
      <c r="D10" s="16">
        <v>72.334304</v>
      </c>
      <c r="E10" s="16">
        <v>72.334304</v>
      </c>
      <c r="F10" s="16"/>
      <c r="G10" s="16"/>
      <c r="H10" s="16">
        <v>72.334304</v>
      </c>
      <c r="I10" s="16"/>
      <c r="J10" s="16"/>
      <c r="K10" s="16"/>
      <c r="L10" s="16"/>
      <c r="M10" s="16"/>
      <c r="N10" s="16"/>
      <c r="O10" s="16"/>
      <c r="P10" s="16"/>
      <c r="Q10" s="16"/>
    </row>
    <row r="11" ht="19.5" customHeight="1" spans="1:17">
      <c r="A11" s="209" t="s">
        <v>65</v>
      </c>
      <c r="B11" s="209" t="s">
        <v>66</v>
      </c>
      <c r="C11" s="16">
        <v>36.167152</v>
      </c>
      <c r="D11" s="16">
        <v>36.167152</v>
      </c>
      <c r="E11" s="16">
        <v>36.167152</v>
      </c>
      <c r="F11" s="16"/>
      <c r="G11" s="16"/>
      <c r="H11" s="16">
        <v>36.167152</v>
      </c>
      <c r="I11" s="16"/>
      <c r="J11" s="16"/>
      <c r="K11" s="16"/>
      <c r="L11" s="16"/>
      <c r="M11" s="16"/>
      <c r="N11" s="16"/>
      <c r="O11" s="16"/>
      <c r="P11" s="16"/>
      <c r="Q11" s="16"/>
    </row>
    <row r="12" ht="19.5" customHeight="1" spans="1:17">
      <c r="A12" s="165" t="s">
        <v>67</v>
      </c>
      <c r="B12" s="165" t="s">
        <v>68</v>
      </c>
      <c r="C12" s="16">
        <v>3.4908</v>
      </c>
      <c r="D12" s="16">
        <v>3.4908</v>
      </c>
      <c r="E12" s="16">
        <v>3.4908</v>
      </c>
      <c r="F12" s="16"/>
      <c r="G12" s="16"/>
      <c r="H12" s="16">
        <v>3.4908</v>
      </c>
      <c r="I12" s="16"/>
      <c r="J12" s="16"/>
      <c r="K12" s="16"/>
      <c r="L12" s="16"/>
      <c r="M12" s="16"/>
      <c r="N12" s="16"/>
      <c r="O12" s="16"/>
      <c r="P12" s="16"/>
      <c r="Q12" s="16"/>
    </row>
    <row r="13" ht="19.5" customHeight="1" spans="1:17">
      <c r="A13" s="209" t="s">
        <v>69</v>
      </c>
      <c r="B13" s="209" t="s">
        <v>70</v>
      </c>
      <c r="C13" s="16">
        <v>3.4908</v>
      </c>
      <c r="D13" s="16">
        <v>3.4908</v>
      </c>
      <c r="E13" s="16">
        <v>3.4908</v>
      </c>
      <c r="F13" s="16"/>
      <c r="G13" s="16"/>
      <c r="H13" s="16">
        <v>3.4908</v>
      </c>
      <c r="I13" s="16"/>
      <c r="J13" s="16"/>
      <c r="K13" s="16"/>
      <c r="L13" s="16"/>
      <c r="M13" s="16"/>
      <c r="N13" s="16"/>
      <c r="O13" s="16"/>
      <c r="P13" s="16"/>
      <c r="Q13" s="16"/>
    </row>
    <row r="14" ht="19.5" customHeight="1" spans="1:17">
      <c r="A14" s="14" t="s">
        <v>71</v>
      </c>
      <c r="B14" s="14" t="s">
        <v>72</v>
      </c>
      <c r="C14" s="16">
        <v>542.05758</v>
      </c>
      <c r="D14" s="16">
        <v>508.05758</v>
      </c>
      <c r="E14" s="16">
        <v>508.05758</v>
      </c>
      <c r="F14" s="16">
        <v>34</v>
      </c>
      <c r="G14" s="16"/>
      <c r="H14" s="16">
        <v>508.05758</v>
      </c>
      <c r="I14" s="16"/>
      <c r="J14" s="16"/>
      <c r="K14" s="16"/>
      <c r="L14" s="16">
        <v>34</v>
      </c>
      <c r="M14" s="16">
        <v>34</v>
      </c>
      <c r="N14" s="16"/>
      <c r="O14" s="16"/>
      <c r="P14" s="16"/>
      <c r="Q14" s="16"/>
    </row>
    <row r="15" ht="19.5" customHeight="1" spans="1:17">
      <c r="A15" s="165" t="s">
        <v>73</v>
      </c>
      <c r="B15" s="165" t="s">
        <v>74</v>
      </c>
      <c r="C15" s="16">
        <v>504.935469</v>
      </c>
      <c r="D15" s="16">
        <v>470.935469</v>
      </c>
      <c r="E15" s="16">
        <v>470.935469</v>
      </c>
      <c r="F15" s="16">
        <v>34</v>
      </c>
      <c r="G15" s="16"/>
      <c r="H15" s="16">
        <v>470.935469</v>
      </c>
      <c r="I15" s="16"/>
      <c r="J15" s="16"/>
      <c r="K15" s="16"/>
      <c r="L15" s="16">
        <v>34</v>
      </c>
      <c r="M15" s="16">
        <v>34</v>
      </c>
      <c r="N15" s="16"/>
      <c r="O15" s="16"/>
      <c r="P15" s="16"/>
      <c r="Q15" s="16"/>
    </row>
    <row r="16" ht="19.5" customHeight="1" spans="1:17">
      <c r="A16" s="209" t="s">
        <v>75</v>
      </c>
      <c r="B16" s="209" t="s">
        <v>76</v>
      </c>
      <c r="C16" s="16">
        <v>504.935469</v>
      </c>
      <c r="D16" s="16">
        <v>470.935469</v>
      </c>
      <c r="E16" s="16">
        <v>470.935469</v>
      </c>
      <c r="F16" s="16">
        <v>34</v>
      </c>
      <c r="G16" s="16"/>
      <c r="H16" s="16">
        <v>470.935469</v>
      </c>
      <c r="I16" s="16"/>
      <c r="J16" s="16"/>
      <c r="K16" s="16"/>
      <c r="L16" s="16">
        <v>34</v>
      </c>
      <c r="M16" s="16">
        <v>34</v>
      </c>
      <c r="N16" s="16"/>
      <c r="O16" s="16"/>
      <c r="P16" s="16"/>
      <c r="Q16" s="16"/>
    </row>
    <row r="17" ht="19.5" customHeight="1" spans="1:17">
      <c r="A17" s="165" t="s">
        <v>77</v>
      </c>
      <c r="B17" s="165" t="s">
        <v>78</v>
      </c>
      <c r="C17" s="16">
        <v>18.656319</v>
      </c>
      <c r="D17" s="16">
        <v>18.656319</v>
      </c>
      <c r="E17" s="16">
        <v>18.656319</v>
      </c>
      <c r="F17" s="16"/>
      <c r="G17" s="16"/>
      <c r="H17" s="16">
        <v>18.656319</v>
      </c>
      <c r="I17" s="16"/>
      <c r="J17" s="16"/>
      <c r="K17" s="16"/>
      <c r="L17" s="16"/>
      <c r="M17" s="16"/>
      <c r="N17" s="16"/>
      <c r="O17" s="16"/>
      <c r="P17" s="16"/>
      <c r="Q17" s="16"/>
    </row>
    <row r="18" ht="19.5" customHeight="1" spans="1:17">
      <c r="A18" s="209" t="s">
        <v>79</v>
      </c>
      <c r="B18" s="209" t="s">
        <v>80</v>
      </c>
      <c r="C18" s="16">
        <v>18.656319</v>
      </c>
      <c r="D18" s="16">
        <v>18.656319</v>
      </c>
      <c r="E18" s="16">
        <v>18.656319</v>
      </c>
      <c r="F18" s="16"/>
      <c r="G18" s="16"/>
      <c r="H18" s="16">
        <v>18.656319</v>
      </c>
      <c r="I18" s="16"/>
      <c r="J18" s="16"/>
      <c r="K18" s="16"/>
      <c r="L18" s="16"/>
      <c r="M18" s="16"/>
      <c r="N18" s="16"/>
      <c r="O18" s="16"/>
      <c r="P18" s="16"/>
      <c r="Q18" s="16"/>
    </row>
    <row r="19" ht="19.5" customHeight="1" spans="1:17">
      <c r="A19" s="165" t="s">
        <v>81</v>
      </c>
      <c r="B19" s="165" t="s">
        <v>82</v>
      </c>
      <c r="C19" s="16">
        <v>18.465792</v>
      </c>
      <c r="D19" s="16">
        <v>18.465792</v>
      </c>
      <c r="E19" s="16">
        <v>18.465792</v>
      </c>
      <c r="F19" s="16"/>
      <c r="G19" s="16"/>
      <c r="H19" s="16">
        <v>18.465792</v>
      </c>
      <c r="I19" s="16"/>
      <c r="J19" s="16"/>
      <c r="K19" s="16"/>
      <c r="L19" s="16"/>
      <c r="M19" s="16"/>
      <c r="N19" s="16"/>
      <c r="O19" s="16"/>
      <c r="P19" s="16"/>
      <c r="Q19" s="16"/>
    </row>
    <row r="20" ht="19.5" customHeight="1" spans="1:17">
      <c r="A20" s="209" t="s">
        <v>83</v>
      </c>
      <c r="B20" s="209" t="s">
        <v>84</v>
      </c>
      <c r="C20" s="16">
        <v>18.029368</v>
      </c>
      <c r="D20" s="16">
        <v>18.029368</v>
      </c>
      <c r="E20" s="16">
        <v>18.029368</v>
      </c>
      <c r="F20" s="16"/>
      <c r="G20" s="16"/>
      <c r="H20" s="16">
        <v>18.029368</v>
      </c>
      <c r="I20" s="16"/>
      <c r="J20" s="16"/>
      <c r="K20" s="16"/>
      <c r="L20" s="16"/>
      <c r="M20" s="16"/>
      <c r="N20" s="16"/>
      <c r="O20" s="16"/>
      <c r="P20" s="16"/>
      <c r="Q20" s="16"/>
    </row>
    <row r="21" ht="19.5" customHeight="1" spans="1:17">
      <c r="A21" s="209" t="s">
        <v>85</v>
      </c>
      <c r="B21" s="209" t="s">
        <v>86</v>
      </c>
      <c r="C21" s="16">
        <v>0.436424</v>
      </c>
      <c r="D21" s="16">
        <v>0.436424</v>
      </c>
      <c r="E21" s="16">
        <v>0.436424</v>
      </c>
      <c r="F21" s="16"/>
      <c r="G21" s="16"/>
      <c r="H21" s="16">
        <v>0.436424</v>
      </c>
      <c r="I21" s="16"/>
      <c r="J21" s="16"/>
      <c r="K21" s="16"/>
      <c r="L21" s="16"/>
      <c r="M21" s="16"/>
      <c r="N21" s="16"/>
      <c r="O21" s="16"/>
      <c r="P21" s="16"/>
      <c r="Q21" s="16"/>
    </row>
    <row r="22" ht="19.5" customHeight="1" spans="1:17">
      <c r="A22" s="14" t="s">
        <v>87</v>
      </c>
      <c r="B22" s="14" t="s">
        <v>88</v>
      </c>
      <c r="C22" s="16">
        <v>52.370928</v>
      </c>
      <c r="D22" s="16">
        <v>52.370928</v>
      </c>
      <c r="E22" s="16">
        <v>52.370928</v>
      </c>
      <c r="F22" s="16"/>
      <c r="G22" s="16"/>
      <c r="H22" s="16">
        <v>52.370928</v>
      </c>
      <c r="I22" s="16"/>
      <c r="J22" s="16"/>
      <c r="K22" s="16"/>
      <c r="L22" s="16"/>
      <c r="M22" s="16"/>
      <c r="N22" s="16"/>
      <c r="O22" s="16"/>
      <c r="P22" s="16"/>
      <c r="Q22" s="16"/>
    </row>
    <row r="23" ht="19.5" customHeight="1" spans="1:17">
      <c r="A23" s="165" t="s">
        <v>89</v>
      </c>
      <c r="B23" s="165" t="s">
        <v>90</v>
      </c>
      <c r="C23" s="16">
        <v>52.370928</v>
      </c>
      <c r="D23" s="16">
        <v>52.370928</v>
      </c>
      <c r="E23" s="16">
        <v>52.370928</v>
      </c>
      <c r="F23" s="16"/>
      <c r="G23" s="16"/>
      <c r="H23" s="16">
        <v>52.370928</v>
      </c>
      <c r="I23" s="16"/>
      <c r="J23" s="16"/>
      <c r="K23" s="16"/>
      <c r="L23" s="16"/>
      <c r="M23" s="16"/>
      <c r="N23" s="16"/>
      <c r="O23" s="16"/>
      <c r="P23" s="16"/>
      <c r="Q23" s="16"/>
    </row>
    <row r="24" ht="19.5" customHeight="1" spans="1:17">
      <c r="A24" s="209" t="s">
        <v>91</v>
      </c>
      <c r="B24" s="209" t="s">
        <v>92</v>
      </c>
      <c r="C24" s="16">
        <v>52.370928</v>
      </c>
      <c r="D24" s="16">
        <v>52.370928</v>
      </c>
      <c r="E24" s="16">
        <v>52.370928</v>
      </c>
      <c r="F24" s="16"/>
      <c r="G24" s="16"/>
      <c r="H24" s="16">
        <v>52.370928</v>
      </c>
      <c r="I24" s="16"/>
      <c r="J24" s="16"/>
      <c r="K24" s="16"/>
      <c r="L24" s="16"/>
      <c r="M24" s="16"/>
      <c r="N24" s="16"/>
      <c r="O24" s="16"/>
      <c r="P24" s="16"/>
      <c r="Q24" s="16"/>
    </row>
    <row r="25" ht="17.25" customHeight="1" spans="1:17">
      <c r="A25" s="230" t="s">
        <v>93</v>
      </c>
      <c r="B25" s="231" t="s">
        <v>93</v>
      </c>
      <c r="C25" s="16">
        <v>717.323564</v>
      </c>
      <c r="D25" s="16">
        <v>683.323564</v>
      </c>
      <c r="E25" s="16">
        <v>683.323564</v>
      </c>
      <c r="F25" s="16">
        <v>34</v>
      </c>
      <c r="G25" s="16"/>
      <c r="H25" s="16">
        <v>683.323564</v>
      </c>
      <c r="I25" s="16"/>
      <c r="J25" s="16"/>
      <c r="K25" s="16"/>
      <c r="L25" s="16">
        <v>34</v>
      </c>
      <c r="M25" s="16">
        <v>34</v>
      </c>
      <c r="N25" s="16"/>
      <c r="O25" s="16"/>
      <c r="P25" s="16"/>
      <c r="Q25" s="16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00"/>
      <c r="C1" s="212"/>
      <c r="D1" s="153" t="s">
        <v>94</v>
      </c>
    </row>
    <row r="2" ht="31.5" customHeight="1" spans="1:4">
      <c r="A2" s="50" t="s">
        <v>95</v>
      </c>
      <c r="B2" s="213"/>
      <c r="C2" s="212"/>
      <c r="D2" s="213"/>
    </row>
    <row r="3" ht="17.25" customHeight="1" spans="1:4">
      <c r="A3" s="116" t="str">
        <f>"单位名称："&amp;"罗平县阿岗中心卫生院"</f>
        <v>单位名称：罗平县阿岗中心卫生院</v>
      </c>
      <c r="B3" s="214"/>
      <c r="C3" s="212"/>
      <c r="D3" s="277" t="s">
        <v>2</v>
      </c>
    </row>
    <row r="4" ht="19.5" customHeight="1" spans="1:4">
      <c r="A4" s="10" t="s">
        <v>3</v>
      </c>
      <c r="B4" s="10"/>
      <c r="C4" s="215" t="s">
        <v>4</v>
      </c>
      <c r="D4" s="183"/>
    </row>
    <row r="5" ht="21.75" customHeight="1" spans="1:4">
      <c r="A5" s="10" t="s">
        <v>5</v>
      </c>
      <c r="B5" s="216" t="s">
        <v>6</v>
      </c>
      <c r="C5" s="217" t="s">
        <v>96</v>
      </c>
      <c r="D5" s="216" t="s">
        <v>6</v>
      </c>
    </row>
    <row r="6" ht="17.25" customHeight="1" spans="1:4">
      <c r="A6" s="10"/>
      <c r="B6" s="218"/>
      <c r="C6" s="217"/>
      <c r="D6" s="218"/>
    </row>
    <row r="7" ht="17.25" customHeight="1" spans="1:4">
      <c r="A7" s="14" t="s">
        <v>97</v>
      </c>
      <c r="B7" s="16">
        <v>683.323564</v>
      </c>
      <c r="C7" s="14" t="s">
        <v>98</v>
      </c>
      <c r="D7" s="16">
        <v>683.323564</v>
      </c>
    </row>
    <row r="8" ht="17.25" customHeight="1" spans="1:4">
      <c r="A8" s="14" t="s">
        <v>99</v>
      </c>
      <c r="B8" s="16">
        <v>683.323564</v>
      </c>
      <c r="C8" s="14" t="str">
        <f>"(一)"&amp;"社会保障和就业支出"</f>
        <v>(一)社会保障和就业支出</v>
      </c>
      <c r="D8" s="16">
        <v>122.895056</v>
      </c>
    </row>
    <row r="9" ht="17.25" customHeight="1" spans="1:4">
      <c r="A9" s="14" t="s">
        <v>100</v>
      </c>
      <c r="B9" s="16"/>
      <c r="C9" s="14" t="str">
        <f>"(二)"&amp;"卫生健康支出"</f>
        <v>(二)卫生健康支出</v>
      </c>
      <c r="D9" s="16">
        <v>508.05758</v>
      </c>
    </row>
    <row r="10" ht="17.25" customHeight="1" spans="1:4">
      <c r="A10" s="14" t="s">
        <v>101</v>
      </c>
      <c r="B10" s="16"/>
      <c r="C10" s="14" t="str">
        <f>"(三)"&amp;"住房保障支出"</f>
        <v>(三)住房保障支出</v>
      </c>
      <c r="D10" s="16">
        <v>52.370928</v>
      </c>
    </row>
    <row r="11" ht="17.25" customHeight="1" spans="1:4">
      <c r="A11" s="14" t="s">
        <v>102</v>
      </c>
      <c r="B11" s="16"/>
      <c r="C11" s="14"/>
      <c r="D11" s="16"/>
    </row>
    <row r="12" ht="17.25" customHeight="1" spans="1:4">
      <c r="A12" s="14" t="s">
        <v>99</v>
      </c>
      <c r="B12" s="16"/>
      <c r="C12" s="14"/>
      <c r="D12" s="16"/>
    </row>
    <row r="13" ht="17.25" customHeight="1" spans="1:4">
      <c r="A13" s="14" t="s">
        <v>100</v>
      </c>
      <c r="B13" s="16"/>
      <c r="C13" s="14"/>
      <c r="D13" s="16"/>
    </row>
    <row r="14" ht="17.25" customHeight="1" spans="1:4">
      <c r="A14" s="14" t="s">
        <v>101</v>
      </c>
      <c r="B14" s="16"/>
      <c r="C14" s="14"/>
      <c r="D14" s="16"/>
    </row>
    <row r="15" customHeight="1" spans="1:4">
      <c r="A15" s="14"/>
      <c r="B15" s="16"/>
      <c r="C15" s="14" t="s">
        <v>103</v>
      </c>
      <c r="D15" s="16"/>
    </row>
    <row r="16" ht="17.25" customHeight="1" spans="1:4">
      <c r="A16" s="217" t="s">
        <v>104</v>
      </c>
      <c r="B16" s="16">
        <v>683.323564</v>
      </c>
      <c r="C16" s="217" t="s">
        <v>23</v>
      </c>
      <c r="D16" s="16">
        <v>683.323564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4"/>
      <c r="F1" s="55"/>
      <c r="G1" s="41" t="s">
        <v>105</v>
      </c>
    </row>
    <row r="2" ht="39" customHeight="1" spans="1:7">
      <c r="A2" s="115" t="s">
        <v>106</v>
      </c>
      <c r="B2" s="115"/>
      <c r="C2" s="115"/>
      <c r="D2" s="115"/>
      <c r="E2" s="115"/>
      <c r="F2" s="115"/>
      <c r="G2" s="115"/>
    </row>
    <row r="3" ht="18" customHeight="1" spans="1:7">
      <c r="A3" s="4" t="str">
        <f>"单位名称："&amp;"罗平县阿岗中心卫生院"</f>
        <v>单位名称：罗平县阿岗中心卫生院</v>
      </c>
      <c r="F3" s="111"/>
      <c r="G3" s="277" t="s">
        <v>2</v>
      </c>
    </row>
    <row r="4" ht="20.25" customHeight="1" spans="1:7">
      <c r="A4" s="205" t="s">
        <v>107</v>
      </c>
      <c r="B4" s="206"/>
      <c r="C4" s="65" t="s">
        <v>29</v>
      </c>
      <c r="D4" s="207" t="s">
        <v>48</v>
      </c>
      <c r="E4" s="10"/>
      <c r="F4" s="10"/>
      <c r="G4" s="10" t="s">
        <v>49</v>
      </c>
    </row>
    <row r="5" ht="20.25" customHeight="1" spans="1:7">
      <c r="A5" s="208" t="s">
        <v>46</v>
      </c>
      <c r="B5" s="208" t="s">
        <v>47</v>
      </c>
      <c r="C5" s="10"/>
      <c r="D5" s="64" t="s">
        <v>31</v>
      </c>
      <c r="E5" s="64" t="s">
        <v>108</v>
      </c>
      <c r="F5" s="64" t="s">
        <v>109</v>
      </c>
      <c r="G5" s="10"/>
    </row>
    <row r="6" ht="13.5" customHeight="1" spans="1:7">
      <c r="A6" s="208" t="s">
        <v>110</v>
      </c>
      <c r="B6" s="208" t="s">
        <v>111</v>
      </c>
      <c r="C6" s="208" t="s">
        <v>112</v>
      </c>
      <c r="D6" s="121" t="s">
        <v>113</v>
      </c>
      <c r="E6" s="121" t="s">
        <v>114</v>
      </c>
      <c r="F6" s="121" t="s">
        <v>115</v>
      </c>
      <c r="G6" s="70">
        <v>7</v>
      </c>
    </row>
    <row r="7" ht="18" customHeight="1" spans="1:7">
      <c r="A7" s="14" t="s">
        <v>57</v>
      </c>
      <c r="B7" s="14" t="s">
        <v>58</v>
      </c>
      <c r="C7" s="16">
        <v>122.895056</v>
      </c>
      <c r="D7" s="16">
        <v>122.895056</v>
      </c>
      <c r="E7" s="16">
        <v>122.695056</v>
      </c>
      <c r="F7" s="16">
        <v>0.2</v>
      </c>
      <c r="G7" s="16"/>
    </row>
    <row r="8" ht="18" customHeight="1" spans="1:7">
      <c r="A8" s="165" t="s">
        <v>59</v>
      </c>
      <c r="B8" s="165" t="s">
        <v>60</v>
      </c>
      <c r="C8" s="16">
        <v>119.404256</v>
      </c>
      <c r="D8" s="16">
        <v>119.404256</v>
      </c>
      <c r="E8" s="16">
        <v>119.204256</v>
      </c>
      <c r="F8" s="16">
        <v>0.2</v>
      </c>
      <c r="G8" s="16"/>
    </row>
    <row r="9" ht="18" customHeight="1" spans="1:7">
      <c r="A9" s="209" t="s">
        <v>61</v>
      </c>
      <c r="B9" s="209" t="s">
        <v>62</v>
      </c>
      <c r="C9" s="16">
        <v>10.9028</v>
      </c>
      <c r="D9" s="16">
        <v>10.9028</v>
      </c>
      <c r="E9" s="16">
        <v>10.7028</v>
      </c>
      <c r="F9" s="16">
        <v>0.2</v>
      </c>
      <c r="G9" s="16"/>
    </row>
    <row r="10" ht="18" customHeight="1" spans="1:7">
      <c r="A10" s="209" t="s">
        <v>63</v>
      </c>
      <c r="B10" s="209" t="s">
        <v>64</v>
      </c>
      <c r="C10" s="16">
        <v>72.334304</v>
      </c>
      <c r="D10" s="16">
        <v>72.334304</v>
      </c>
      <c r="E10" s="16">
        <v>72.334304</v>
      </c>
      <c r="F10" s="16"/>
      <c r="G10" s="16"/>
    </row>
    <row r="11" ht="18" customHeight="1" spans="1:7">
      <c r="A11" s="209" t="s">
        <v>65</v>
      </c>
      <c r="B11" s="209" t="s">
        <v>66</v>
      </c>
      <c r="C11" s="16">
        <v>36.167152</v>
      </c>
      <c r="D11" s="16">
        <v>36.167152</v>
      </c>
      <c r="E11" s="16">
        <v>36.167152</v>
      </c>
      <c r="F11" s="16"/>
      <c r="G11" s="16"/>
    </row>
    <row r="12" ht="18" customHeight="1" spans="1:7">
      <c r="A12" s="165" t="s">
        <v>67</v>
      </c>
      <c r="B12" s="165" t="s">
        <v>68</v>
      </c>
      <c r="C12" s="16">
        <v>3.4908</v>
      </c>
      <c r="D12" s="16">
        <v>3.4908</v>
      </c>
      <c r="E12" s="16">
        <v>3.4908</v>
      </c>
      <c r="F12" s="16"/>
      <c r="G12" s="16"/>
    </row>
    <row r="13" ht="18" customHeight="1" spans="1:7">
      <c r="A13" s="209" t="s">
        <v>69</v>
      </c>
      <c r="B13" s="209" t="s">
        <v>70</v>
      </c>
      <c r="C13" s="16">
        <v>3.4908</v>
      </c>
      <c r="D13" s="16">
        <v>3.4908</v>
      </c>
      <c r="E13" s="16">
        <v>3.4908</v>
      </c>
      <c r="F13" s="16"/>
      <c r="G13" s="16"/>
    </row>
    <row r="14" ht="18" customHeight="1" spans="1:7">
      <c r="A14" s="14" t="s">
        <v>71</v>
      </c>
      <c r="B14" s="14" t="s">
        <v>72</v>
      </c>
      <c r="C14" s="16">
        <v>508.05758</v>
      </c>
      <c r="D14" s="16">
        <v>508.05758</v>
      </c>
      <c r="E14" s="16">
        <v>494.629592</v>
      </c>
      <c r="F14" s="16">
        <v>13.427988</v>
      </c>
      <c r="G14" s="16"/>
    </row>
    <row r="15" ht="18" customHeight="1" spans="1:7">
      <c r="A15" s="165" t="s">
        <v>73</v>
      </c>
      <c r="B15" s="165" t="s">
        <v>74</v>
      </c>
      <c r="C15" s="16">
        <v>470.935469</v>
      </c>
      <c r="D15" s="16">
        <v>470.935469</v>
      </c>
      <c r="E15" s="16">
        <v>458.022</v>
      </c>
      <c r="F15" s="16">
        <v>12.913469</v>
      </c>
      <c r="G15" s="16"/>
    </row>
    <row r="16" ht="18" customHeight="1" spans="1:7">
      <c r="A16" s="209" t="s">
        <v>75</v>
      </c>
      <c r="B16" s="209" t="s">
        <v>76</v>
      </c>
      <c r="C16" s="16">
        <v>470.935469</v>
      </c>
      <c r="D16" s="16">
        <v>470.935469</v>
      </c>
      <c r="E16" s="16">
        <v>458.022</v>
      </c>
      <c r="F16" s="16">
        <v>12.913469</v>
      </c>
      <c r="G16" s="16"/>
    </row>
    <row r="17" ht="18" customHeight="1" spans="1:7">
      <c r="A17" s="165" t="s">
        <v>77</v>
      </c>
      <c r="B17" s="165" t="s">
        <v>78</v>
      </c>
      <c r="C17" s="16">
        <v>18.656319</v>
      </c>
      <c r="D17" s="16">
        <v>18.656319</v>
      </c>
      <c r="E17" s="16">
        <v>18.1418</v>
      </c>
      <c r="F17" s="16">
        <v>0.514519</v>
      </c>
      <c r="G17" s="16"/>
    </row>
    <row r="18" ht="18" customHeight="1" spans="1:7">
      <c r="A18" s="209" t="s">
        <v>79</v>
      </c>
      <c r="B18" s="209" t="s">
        <v>80</v>
      </c>
      <c r="C18" s="16">
        <v>18.656319</v>
      </c>
      <c r="D18" s="16">
        <v>18.656319</v>
      </c>
      <c r="E18" s="16">
        <v>18.1418</v>
      </c>
      <c r="F18" s="16">
        <v>0.514519</v>
      </c>
      <c r="G18" s="16"/>
    </row>
    <row r="19" ht="18" customHeight="1" spans="1:7">
      <c r="A19" s="165" t="s">
        <v>81</v>
      </c>
      <c r="B19" s="165" t="s">
        <v>82</v>
      </c>
      <c r="C19" s="16">
        <v>18.465792</v>
      </c>
      <c r="D19" s="16">
        <v>18.465792</v>
      </c>
      <c r="E19" s="16">
        <v>18.465792</v>
      </c>
      <c r="F19" s="16"/>
      <c r="G19" s="16"/>
    </row>
    <row r="20" ht="18" customHeight="1" spans="1:7">
      <c r="A20" s="209" t="s">
        <v>83</v>
      </c>
      <c r="B20" s="209" t="s">
        <v>84</v>
      </c>
      <c r="C20" s="16">
        <v>18.029368</v>
      </c>
      <c r="D20" s="16">
        <v>18.029368</v>
      </c>
      <c r="E20" s="16">
        <v>18.029368</v>
      </c>
      <c r="F20" s="16"/>
      <c r="G20" s="16"/>
    </row>
    <row r="21" ht="18" customHeight="1" spans="1:7">
      <c r="A21" s="209" t="s">
        <v>85</v>
      </c>
      <c r="B21" s="209" t="s">
        <v>86</v>
      </c>
      <c r="C21" s="16">
        <v>0.436424</v>
      </c>
      <c r="D21" s="16">
        <v>0.436424</v>
      </c>
      <c r="E21" s="16">
        <v>0.436424</v>
      </c>
      <c r="F21" s="16"/>
      <c r="G21" s="16"/>
    </row>
    <row r="22" ht="18" customHeight="1" spans="1:7">
      <c r="A22" s="14" t="s">
        <v>87</v>
      </c>
      <c r="B22" s="14" t="s">
        <v>88</v>
      </c>
      <c r="C22" s="16">
        <v>52.370928</v>
      </c>
      <c r="D22" s="16">
        <v>52.370928</v>
      </c>
      <c r="E22" s="16">
        <v>52.370928</v>
      </c>
      <c r="F22" s="16"/>
      <c r="G22" s="16"/>
    </row>
    <row r="23" ht="18" customHeight="1" spans="1:7">
      <c r="A23" s="165" t="s">
        <v>89</v>
      </c>
      <c r="B23" s="165" t="s">
        <v>90</v>
      </c>
      <c r="C23" s="16">
        <v>52.370928</v>
      </c>
      <c r="D23" s="16">
        <v>52.370928</v>
      </c>
      <c r="E23" s="16">
        <v>52.370928</v>
      </c>
      <c r="F23" s="16"/>
      <c r="G23" s="16"/>
    </row>
    <row r="24" ht="18" customHeight="1" spans="1:7">
      <c r="A24" s="209" t="s">
        <v>91</v>
      </c>
      <c r="B24" s="209" t="s">
        <v>92</v>
      </c>
      <c r="C24" s="16">
        <v>52.370928</v>
      </c>
      <c r="D24" s="16">
        <v>52.370928</v>
      </c>
      <c r="E24" s="16">
        <v>52.370928</v>
      </c>
      <c r="F24" s="16"/>
      <c r="G24" s="16"/>
    </row>
    <row r="25" ht="18" customHeight="1" spans="1:7">
      <c r="A25" s="210" t="s">
        <v>93</v>
      </c>
      <c r="B25" s="211" t="s">
        <v>93</v>
      </c>
      <c r="C25" s="16">
        <v>683.323564</v>
      </c>
      <c r="D25" s="16">
        <v>683.323564</v>
      </c>
      <c r="E25" s="16">
        <v>669.695576</v>
      </c>
      <c r="F25" s="16">
        <v>13.627988</v>
      </c>
      <c r="G25" s="16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GridLines="0" showZeros="0" workbookViewId="0">
      <selection activeCell="M13" sqref="M13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26" customWidth="1"/>
    <col min="4" max="4" width="23.25" customWidth="1"/>
    <col min="5" max="13" width="19.425" customWidth="1"/>
    <col min="14" max="14" width="7.575" customWidth="1"/>
    <col min="15" max="15" width="6.28333333333333" customWidth="1"/>
    <col min="16" max="16" width="27.875" customWidth="1"/>
    <col min="17" max="17" width="21.7083333333333" customWidth="1"/>
    <col min="18" max="26" width="18.85" customWidth="1"/>
  </cols>
  <sheetData>
    <row r="1" ht="12" customHeight="1" spans="1:26">
      <c r="A1" s="180"/>
      <c r="D1" s="56"/>
      <c r="K1" s="56"/>
      <c r="L1" s="56"/>
      <c r="M1" s="56"/>
      <c r="Q1" s="56"/>
      <c r="W1" s="55"/>
      <c r="X1" s="55"/>
      <c r="Y1" s="55"/>
      <c r="Z1" s="54" t="s">
        <v>116</v>
      </c>
    </row>
    <row r="2" ht="39" customHeight="1" spans="1:26">
      <c r="A2" s="181" t="s">
        <v>117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200"/>
    </row>
    <row r="3" ht="19.5" customHeight="1" spans="1:26">
      <c r="A3" s="22" t="str">
        <f>"单位名称："&amp;"罗平县阿岗中心卫生院"</f>
        <v>单位名称：罗平县阿岗中心卫生院</v>
      </c>
      <c r="D3" s="56"/>
      <c r="K3" s="56"/>
      <c r="L3" s="56"/>
      <c r="M3" s="56"/>
      <c r="Q3" s="56"/>
      <c r="W3" s="111"/>
      <c r="X3" s="111"/>
      <c r="Y3" s="111"/>
      <c r="Z3" s="111" t="s">
        <v>2</v>
      </c>
    </row>
    <row r="4" ht="19.5" customHeight="1" spans="1:26">
      <c r="A4" s="183" t="s">
        <v>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 t="s">
        <v>4</v>
      </c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 ht="21.75" customHeight="1" spans="1:26">
      <c r="A5" s="184" t="s">
        <v>118</v>
      </c>
      <c r="B5" s="185"/>
      <c r="C5" s="184"/>
      <c r="D5" s="183" t="s">
        <v>29</v>
      </c>
      <c r="E5" s="183" t="s">
        <v>32</v>
      </c>
      <c r="F5" s="183"/>
      <c r="G5" s="183"/>
      <c r="H5" s="183" t="s">
        <v>33</v>
      </c>
      <c r="I5" s="183"/>
      <c r="J5" s="183"/>
      <c r="K5" s="183" t="s">
        <v>34</v>
      </c>
      <c r="L5" s="183"/>
      <c r="M5" s="183"/>
      <c r="N5" s="184" t="s">
        <v>119</v>
      </c>
      <c r="O5" s="185"/>
      <c r="P5" s="184"/>
      <c r="Q5" s="183" t="s">
        <v>29</v>
      </c>
      <c r="R5" s="197" t="s">
        <v>32</v>
      </c>
      <c r="S5" s="198"/>
      <c r="T5" s="199"/>
      <c r="U5" s="197" t="s">
        <v>33</v>
      </c>
      <c r="V5" s="198"/>
      <c r="W5" s="183"/>
      <c r="X5" s="183" t="s">
        <v>34</v>
      </c>
      <c r="Y5" s="183"/>
      <c r="Z5" s="199"/>
    </row>
    <row r="6" ht="17.25" customHeight="1" spans="1:26">
      <c r="A6" s="186" t="s">
        <v>120</v>
      </c>
      <c r="B6" s="186" t="s">
        <v>121</v>
      </c>
      <c r="C6" s="186" t="s">
        <v>47</v>
      </c>
      <c r="D6" s="183"/>
      <c r="E6" s="183" t="s">
        <v>31</v>
      </c>
      <c r="F6" s="183" t="s">
        <v>48</v>
      </c>
      <c r="G6" s="183" t="s">
        <v>49</v>
      </c>
      <c r="H6" s="183" t="s">
        <v>31</v>
      </c>
      <c r="I6" s="183" t="s">
        <v>48</v>
      </c>
      <c r="J6" s="183" t="s">
        <v>49</v>
      </c>
      <c r="K6" s="183" t="s">
        <v>31</v>
      </c>
      <c r="L6" s="183" t="s">
        <v>48</v>
      </c>
      <c r="M6" s="183" t="s">
        <v>49</v>
      </c>
      <c r="N6" s="186" t="s">
        <v>120</v>
      </c>
      <c r="O6" s="186" t="s">
        <v>121</v>
      </c>
      <c r="P6" s="186" t="s">
        <v>47</v>
      </c>
      <c r="Q6" s="183"/>
      <c r="R6" s="183" t="s">
        <v>31</v>
      </c>
      <c r="S6" s="183" t="s">
        <v>48</v>
      </c>
      <c r="T6" s="183" t="s">
        <v>49</v>
      </c>
      <c r="U6" s="183" t="s">
        <v>31</v>
      </c>
      <c r="V6" s="183" t="s">
        <v>48</v>
      </c>
      <c r="W6" s="183" t="s">
        <v>49</v>
      </c>
      <c r="X6" s="183" t="s">
        <v>31</v>
      </c>
      <c r="Y6" s="183" t="s">
        <v>48</v>
      </c>
      <c r="Z6" s="201" t="s">
        <v>49</v>
      </c>
    </row>
    <row r="7" customHeight="1" spans="1:26">
      <c r="A7" s="187" t="s">
        <v>110</v>
      </c>
      <c r="B7" s="187" t="s">
        <v>111</v>
      </c>
      <c r="C7" s="187" t="s">
        <v>112</v>
      </c>
      <c r="D7" s="187" t="s">
        <v>113</v>
      </c>
      <c r="E7" s="188" t="s">
        <v>114</v>
      </c>
      <c r="F7" s="188" t="s">
        <v>115</v>
      </c>
      <c r="G7" s="188" t="s">
        <v>122</v>
      </c>
      <c r="H7" s="188" t="s">
        <v>123</v>
      </c>
      <c r="I7" s="188" t="s">
        <v>124</v>
      </c>
      <c r="J7" s="188" t="s">
        <v>125</v>
      </c>
      <c r="K7" s="188" t="s">
        <v>126</v>
      </c>
      <c r="L7" s="188" t="s">
        <v>127</v>
      </c>
      <c r="M7" s="188" t="s">
        <v>128</v>
      </c>
      <c r="N7" s="188" t="s">
        <v>129</v>
      </c>
      <c r="O7" s="188" t="s">
        <v>130</v>
      </c>
      <c r="P7" s="188" t="s">
        <v>131</v>
      </c>
      <c r="Q7" s="188" t="s">
        <v>132</v>
      </c>
      <c r="R7" s="188" t="s">
        <v>133</v>
      </c>
      <c r="S7" s="188" t="s">
        <v>134</v>
      </c>
      <c r="T7" s="188" t="s">
        <v>135</v>
      </c>
      <c r="U7" s="188" t="s">
        <v>136</v>
      </c>
      <c r="V7" s="188" t="s">
        <v>137</v>
      </c>
      <c r="W7" s="188" t="s">
        <v>138</v>
      </c>
      <c r="X7" s="188" t="s">
        <v>139</v>
      </c>
      <c r="Y7" s="202">
        <v>25</v>
      </c>
      <c r="Z7" s="203">
        <v>26</v>
      </c>
    </row>
    <row r="8" ht="17.25" customHeight="1" spans="1:26">
      <c r="A8" s="189" t="s">
        <v>140</v>
      </c>
      <c r="B8" s="189"/>
      <c r="C8" s="189" t="s">
        <v>141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4" t="s">
        <v>142</v>
      </c>
      <c r="O8" s="14"/>
      <c r="P8" s="194" t="s">
        <v>143</v>
      </c>
      <c r="Q8" s="16">
        <v>655.501976</v>
      </c>
      <c r="R8" s="16">
        <v>655.501976</v>
      </c>
      <c r="S8" s="16">
        <v>655.501976</v>
      </c>
      <c r="T8" s="16"/>
      <c r="U8" s="16"/>
      <c r="V8" s="16"/>
      <c r="W8" s="16"/>
      <c r="X8" s="16"/>
      <c r="Y8" s="16"/>
      <c r="Z8" s="16"/>
    </row>
    <row r="9" ht="17.25" customHeight="1" spans="1:26">
      <c r="A9" s="190"/>
      <c r="B9" s="190" t="s">
        <v>144</v>
      </c>
      <c r="C9" s="190" t="s">
        <v>145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5"/>
      <c r="O9" s="165" t="s">
        <v>144</v>
      </c>
      <c r="P9" s="195" t="s">
        <v>146</v>
      </c>
      <c r="Q9" s="16">
        <v>187.98</v>
      </c>
      <c r="R9" s="16">
        <v>187.98</v>
      </c>
      <c r="S9" s="16">
        <v>187.98</v>
      </c>
      <c r="T9" s="16"/>
      <c r="U9" s="16"/>
      <c r="V9" s="16"/>
      <c r="W9" s="16"/>
      <c r="X9" s="16"/>
      <c r="Y9" s="16"/>
      <c r="Z9" s="16"/>
    </row>
    <row r="10" ht="17.25" customHeight="1" spans="1:26">
      <c r="A10" s="190"/>
      <c r="B10" s="190" t="s">
        <v>147</v>
      </c>
      <c r="C10" s="190" t="s">
        <v>148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5"/>
      <c r="O10" s="165" t="s">
        <v>147</v>
      </c>
      <c r="P10" s="195" t="s">
        <v>149</v>
      </c>
      <c r="Q10" s="16">
        <v>145.8168</v>
      </c>
      <c r="R10" s="16">
        <v>145.8168</v>
      </c>
      <c r="S10" s="16">
        <v>145.8168</v>
      </c>
      <c r="T10" s="16"/>
      <c r="U10" s="16"/>
      <c r="V10" s="16"/>
      <c r="W10" s="16"/>
      <c r="X10" s="16"/>
      <c r="Y10" s="16"/>
      <c r="Z10" s="16"/>
    </row>
    <row r="11" ht="17.25" customHeight="1" spans="1:26">
      <c r="A11" s="189" t="s">
        <v>150</v>
      </c>
      <c r="B11" s="189"/>
      <c r="C11" s="189" t="s">
        <v>151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5"/>
      <c r="O11" s="165" t="s">
        <v>152</v>
      </c>
      <c r="P11" s="195" t="s">
        <v>153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7.25" customHeight="1" spans="1:26">
      <c r="A12" s="190"/>
      <c r="B12" s="190" t="s">
        <v>144</v>
      </c>
      <c r="C12" s="190" t="s">
        <v>154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5"/>
      <c r="O12" s="165" t="s">
        <v>155</v>
      </c>
      <c r="P12" s="195" t="s">
        <v>156</v>
      </c>
      <c r="Q12" s="16">
        <v>142.367</v>
      </c>
      <c r="R12" s="16">
        <v>142.367</v>
      </c>
      <c r="S12" s="16">
        <v>142.367</v>
      </c>
      <c r="T12" s="16"/>
      <c r="U12" s="16"/>
      <c r="V12" s="16"/>
      <c r="W12" s="16"/>
      <c r="X12" s="16"/>
      <c r="Y12" s="16"/>
      <c r="Z12" s="16"/>
    </row>
    <row r="13" ht="17.25" customHeight="1" spans="1:26">
      <c r="A13" s="189" t="s">
        <v>157</v>
      </c>
      <c r="B13" s="189"/>
      <c r="C13" s="189" t="s">
        <v>158</v>
      </c>
      <c r="D13" s="16">
        <v>669.129964</v>
      </c>
      <c r="E13" s="16">
        <v>669.129964</v>
      </c>
      <c r="F13" s="16">
        <v>669.129964</v>
      </c>
      <c r="G13" s="16"/>
      <c r="H13" s="16"/>
      <c r="I13" s="16"/>
      <c r="J13" s="16"/>
      <c r="K13" s="16"/>
      <c r="L13" s="16"/>
      <c r="M13" s="16"/>
      <c r="N13" s="165"/>
      <c r="O13" s="165" t="s">
        <v>159</v>
      </c>
      <c r="P13" s="195" t="s">
        <v>160</v>
      </c>
      <c r="Q13" s="16">
        <v>72.334304</v>
      </c>
      <c r="R13" s="16">
        <v>72.334304</v>
      </c>
      <c r="S13" s="16">
        <v>72.334304</v>
      </c>
      <c r="T13" s="16"/>
      <c r="U13" s="16"/>
      <c r="V13" s="16"/>
      <c r="W13" s="16"/>
      <c r="X13" s="16"/>
      <c r="Y13" s="16"/>
      <c r="Z13" s="16"/>
    </row>
    <row r="14" ht="17.25" customHeight="1" spans="1:26">
      <c r="A14" s="190"/>
      <c r="B14" s="190" t="s">
        <v>144</v>
      </c>
      <c r="C14" s="190" t="s">
        <v>143</v>
      </c>
      <c r="D14" s="16">
        <v>655.501976</v>
      </c>
      <c r="E14" s="16">
        <v>655.501976</v>
      </c>
      <c r="F14" s="16">
        <v>655.501976</v>
      </c>
      <c r="G14" s="16"/>
      <c r="H14" s="16"/>
      <c r="I14" s="16"/>
      <c r="J14" s="16"/>
      <c r="K14" s="16"/>
      <c r="L14" s="16"/>
      <c r="M14" s="16"/>
      <c r="N14" s="165"/>
      <c r="O14" s="165" t="s">
        <v>161</v>
      </c>
      <c r="P14" s="195" t="s">
        <v>162</v>
      </c>
      <c r="Q14" s="16">
        <v>36.167152</v>
      </c>
      <c r="R14" s="16">
        <v>36.167152</v>
      </c>
      <c r="S14" s="16">
        <v>36.167152</v>
      </c>
      <c r="T14" s="16"/>
      <c r="U14" s="16"/>
      <c r="V14" s="16"/>
      <c r="W14" s="16"/>
      <c r="X14" s="16"/>
      <c r="Y14" s="16"/>
      <c r="Z14" s="16"/>
    </row>
    <row r="15" ht="17.25" customHeight="1" spans="1:26">
      <c r="A15" s="190"/>
      <c r="B15" s="190" t="s">
        <v>147</v>
      </c>
      <c r="C15" s="190" t="s">
        <v>163</v>
      </c>
      <c r="D15" s="16">
        <v>13.627988</v>
      </c>
      <c r="E15" s="16">
        <v>13.627988</v>
      </c>
      <c r="F15" s="16">
        <v>13.627988</v>
      </c>
      <c r="G15" s="16"/>
      <c r="H15" s="16"/>
      <c r="I15" s="16"/>
      <c r="J15" s="16"/>
      <c r="K15" s="16"/>
      <c r="L15" s="16"/>
      <c r="M15" s="16"/>
      <c r="N15" s="165"/>
      <c r="O15" s="165" t="s">
        <v>125</v>
      </c>
      <c r="P15" s="195" t="s">
        <v>164</v>
      </c>
      <c r="Q15" s="16">
        <v>18.029368</v>
      </c>
      <c r="R15" s="16">
        <v>18.029368</v>
      </c>
      <c r="S15" s="16">
        <v>18.029368</v>
      </c>
      <c r="T15" s="16"/>
      <c r="U15" s="16"/>
      <c r="V15" s="16"/>
      <c r="W15" s="16"/>
      <c r="X15" s="16"/>
      <c r="Y15" s="16"/>
      <c r="Z15" s="16"/>
    </row>
    <row r="16" ht="17.25" customHeight="1" spans="1:26">
      <c r="A16" s="189" t="s">
        <v>165</v>
      </c>
      <c r="B16" s="189"/>
      <c r="C16" s="189" t="s">
        <v>166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5"/>
      <c r="O16" s="165" t="s">
        <v>127</v>
      </c>
      <c r="P16" s="195" t="s">
        <v>167</v>
      </c>
      <c r="Q16" s="16">
        <v>0.436424</v>
      </c>
      <c r="R16" s="16">
        <v>0.436424</v>
      </c>
      <c r="S16" s="16">
        <v>0.436424</v>
      </c>
      <c r="T16" s="16"/>
      <c r="U16" s="16"/>
      <c r="V16" s="16"/>
      <c r="W16" s="16"/>
      <c r="X16" s="16"/>
      <c r="Y16" s="16"/>
      <c r="Z16" s="16"/>
    </row>
    <row r="17" ht="17.25" customHeight="1" spans="1:26">
      <c r="A17" s="190"/>
      <c r="B17" s="190" t="s">
        <v>144</v>
      </c>
      <c r="C17" s="190" t="s">
        <v>168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5"/>
      <c r="O17" s="165" t="s">
        <v>128</v>
      </c>
      <c r="P17" s="195" t="s">
        <v>92</v>
      </c>
      <c r="Q17" s="16">
        <v>52.370928</v>
      </c>
      <c r="R17" s="16">
        <v>52.370928</v>
      </c>
      <c r="S17" s="16">
        <v>52.370928</v>
      </c>
      <c r="T17" s="16"/>
      <c r="U17" s="16"/>
      <c r="V17" s="16"/>
      <c r="W17" s="16"/>
      <c r="X17" s="16"/>
      <c r="Y17" s="16"/>
      <c r="Z17" s="16"/>
    </row>
    <row r="18" ht="17.25" customHeight="1" spans="1:26">
      <c r="A18" s="189" t="s">
        <v>169</v>
      </c>
      <c r="B18" s="189"/>
      <c r="C18" s="189" t="s">
        <v>170</v>
      </c>
      <c r="D18" s="16">
        <v>14.1936</v>
      </c>
      <c r="E18" s="16">
        <v>14.1936</v>
      </c>
      <c r="F18" s="16">
        <v>14.1936</v>
      </c>
      <c r="G18" s="16"/>
      <c r="H18" s="16"/>
      <c r="I18" s="16"/>
      <c r="J18" s="16"/>
      <c r="K18" s="16"/>
      <c r="L18" s="16"/>
      <c r="M18" s="16"/>
      <c r="N18" s="14" t="s">
        <v>171</v>
      </c>
      <c r="O18" s="14"/>
      <c r="P18" s="194" t="s">
        <v>163</v>
      </c>
      <c r="Q18" s="16">
        <v>13.627988</v>
      </c>
      <c r="R18" s="16">
        <v>13.627988</v>
      </c>
      <c r="S18" s="16">
        <v>13.627988</v>
      </c>
      <c r="T18" s="16"/>
      <c r="U18" s="16"/>
      <c r="V18" s="16"/>
      <c r="W18" s="16"/>
      <c r="X18" s="16"/>
      <c r="Y18" s="16"/>
      <c r="Z18" s="16"/>
    </row>
    <row r="19" ht="17.25" customHeight="1" spans="1:26">
      <c r="A19" s="190"/>
      <c r="B19" s="190" t="s">
        <v>144</v>
      </c>
      <c r="C19" s="190" t="s">
        <v>172</v>
      </c>
      <c r="D19" s="16">
        <v>3.4908</v>
      </c>
      <c r="E19" s="16">
        <v>3.4908</v>
      </c>
      <c r="F19" s="16">
        <v>3.4908</v>
      </c>
      <c r="G19" s="16"/>
      <c r="H19" s="16"/>
      <c r="I19" s="16"/>
      <c r="J19" s="16"/>
      <c r="K19" s="16"/>
      <c r="L19" s="16"/>
      <c r="M19" s="16"/>
      <c r="N19" s="165"/>
      <c r="O19" s="165" t="s">
        <v>144</v>
      </c>
      <c r="P19" s="195" t="s">
        <v>173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7.25" customHeight="1" spans="1:26">
      <c r="A20" s="190"/>
      <c r="B20" s="190" t="s">
        <v>174</v>
      </c>
      <c r="C20" s="190" t="s">
        <v>175</v>
      </c>
      <c r="D20" s="16">
        <v>10.7028</v>
      </c>
      <c r="E20" s="16">
        <v>10.7028</v>
      </c>
      <c r="F20" s="16">
        <v>10.7028</v>
      </c>
      <c r="G20" s="16"/>
      <c r="H20" s="16"/>
      <c r="I20" s="16"/>
      <c r="J20" s="16"/>
      <c r="K20" s="16"/>
      <c r="L20" s="16"/>
      <c r="M20" s="16"/>
      <c r="N20" s="165"/>
      <c r="O20" s="165" t="s">
        <v>132</v>
      </c>
      <c r="P20" s="195" t="s">
        <v>176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7.25" customHeight="1" spans="1:2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65"/>
      <c r="O21" s="165" t="s">
        <v>177</v>
      </c>
      <c r="P21" s="195" t="s">
        <v>178</v>
      </c>
      <c r="Q21" s="16">
        <v>8.728488</v>
      </c>
      <c r="R21" s="16">
        <v>8.728488</v>
      </c>
      <c r="S21" s="16">
        <v>8.728488</v>
      </c>
      <c r="T21" s="16"/>
      <c r="U21" s="16"/>
      <c r="V21" s="16"/>
      <c r="W21" s="16"/>
      <c r="X21" s="16"/>
      <c r="Y21" s="16"/>
      <c r="Z21" s="16"/>
    </row>
    <row r="22" ht="17.25" customHeight="1" spans="1:2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65"/>
      <c r="O22" s="165" t="s">
        <v>179</v>
      </c>
      <c r="P22" s="195" t="s">
        <v>180</v>
      </c>
      <c r="Q22" s="16">
        <v>4.6995</v>
      </c>
      <c r="R22" s="16">
        <v>4.6995</v>
      </c>
      <c r="S22" s="16">
        <v>4.6995</v>
      </c>
      <c r="T22" s="16"/>
      <c r="U22" s="16"/>
      <c r="V22" s="16"/>
      <c r="W22" s="16"/>
      <c r="X22" s="16"/>
      <c r="Y22" s="16"/>
      <c r="Z22" s="16"/>
    </row>
    <row r="23" ht="17.25" customHeight="1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65"/>
      <c r="O23" s="165" t="s">
        <v>181</v>
      </c>
      <c r="P23" s="195" t="s">
        <v>182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7.25" customHeight="1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65"/>
      <c r="O24" s="165" t="s">
        <v>183</v>
      </c>
      <c r="P24" s="195" t="s">
        <v>184</v>
      </c>
      <c r="Q24" s="16">
        <v>0.2</v>
      </c>
      <c r="R24" s="16">
        <v>0.2</v>
      </c>
      <c r="S24" s="16">
        <v>0.2</v>
      </c>
      <c r="T24" s="16"/>
      <c r="U24" s="16"/>
      <c r="V24" s="16"/>
      <c r="W24" s="16"/>
      <c r="X24" s="16"/>
      <c r="Y24" s="16"/>
      <c r="Z24" s="16"/>
    </row>
    <row r="25" ht="17.25" customHeight="1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 t="s">
        <v>185</v>
      </c>
      <c r="O25" s="14"/>
      <c r="P25" s="194" t="s">
        <v>170</v>
      </c>
      <c r="Q25" s="16">
        <v>14.1936</v>
      </c>
      <c r="R25" s="16">
        <v>14.1936</v>
      </c>
      <c r="S25" s="16">
        <v>14.1936</v>
      </c>
      <c r="T25" s="16"/>
      <c r="U25" s="16"/>
      <c r="V25" s="16"/>
      <c r="W25" s="16"/>
      <c r="X25" s="16"/>
      <c r="Y25" s="16"/>
      <c r="Z25" s="16"/>
    </row>
    <row r="26" ht="17.25" customHeight="1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65"/>
      <c r="O26" s="165" t="s">
        <v>147</v>
      </c>
      <c r="P26" s="195" t="s">
        <v>186</v>
      </c>
      <c r="Q26" s="16">
        <v>10.7028</v>
      </c>
      <c r="R26" s="16">
        <v>10.7028</v>
      </c>
      <c r="S26" s="16">
        <v>10.7028</v>
      </c>
      <c r="T26" s="16"/>
      <c r="U26" s="16"/>
      <c r="V26" s="16"/>
      <c r="W26" s="16"/>
      <c r="X26" s="16"/>
      <c r="Y26" s="16"/>
      <c r="Z26" s="16"/>
    </row>
    <row r="27" ht="17.25" customHeight="1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65"/>
      <c r="O27" s="165" t="s">
        <v>174</v>
      </c>
      <c r="P27" s="195" t="s">
        <v>187</v>
      </c>
      <c r="Q27" s="16">
        <v>3.4908</v>
      </c>
      <c r="R27" s="16">
        <v>3.4908</v>
      </c>
      <c r="S27" s="16">
        <v>3.4908</v>
      </c>
      <c r="T27" s="16"/>
      <c r="U27" s="16"/>
      <c r="V27" s="16"/>
      <c r="W27" s="16"/>
      <c r="X27" s="16"/>
      <c r="Y27" s="16"/>
      <c r="Z27" s="16"/>
    </row>
    <row r="28" ht="17.25" customHeight="1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65"/>
      <c r="O28" s="165" t="s">
        <v>161</v>
      </c>
      <c r="P28" s="195" t="s">
        <v>188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7.25" customHeight="1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 t="s">
        <v>189</v>
      </c>
      <c r="O29" s="14"/>
      <c r="P29" s="194" t="s">
        <v>190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7.25" customHeight="1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65"/>
      <c r="O30" s="165" t="s">
        <v>147</v>
      </c>
      <c r="P30" s="195" t="s">
        <v>191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20.25" customHeight="1" spans="1:26">
      <c r="A31" s="191" t="s">
        <v>23</v>
      </c>
      <c r="B31" s="192"/>
      <c r="C31" s="193"/>
      <c r="D31" s="16">
        <v>683.323564</v>
      </c>
      <c r="E31" s="16">
        <v>683.323564</v>
      </c>
      <c r="F31" s="16">
        <v>683.323564</v>
      </c>
      <c r="G31" s="16"/>
      <c r="H31" s="16"/>
      <c r="I31" s="16"/>
      <c r="J31" s="16"/>
      <c r="K31" s="16"/>
      <c r="L31" s="16"/>
      <c r="M31" s="16"/>
      <c r="N31" s="196" t="s">
        <v>23</v>
      </c>
      <c r="O31" s="196"/>
      <c r="P31" s="196"/>
      <c r="Q31" s="16">
        <v>683.323564</v>
      </c>
      <c r="R31" s="16">
        <v>683.323564</v>
      </c>
      <c r="S31" s="16">
        <v>683.323564</v>
      </c>
      <c r="T31" s="16"/>
      <c r="U31" s="16"/>
      <c r="V31" s="16"/>
      <c r="W31" s="16"/>
      <c r="X31" s="16"/>
      <c r="Y31" s="16"/>
      <c r="Z31" s="16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5" sqref="B15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4"/>
      <c r="B1" s="174"/>
      <c r="C1" s="75"/>
      <c r="F1" s="175" t="s">
        <v>192</v>
      </c>
    </row>
    <row r="2" ht="25.5" customHeight="1" spans="1:6">
      <c r="A2" s="176" t="s">
        <v>193</v>
      </c>
      <c r="B2" s="177"/>
      <c r="C2" s="177"/>
      <c r="D2" s="177"/>
      <c r="E2" s="177"/>
      <c r="F2" s="177"/>
    </row>
    <row r="3" ht="15.75" customHeight="1" spans="1:6">
      <c r="A3" s="4" t="str">
        <f>"单位名称："&amp;"罗平县阿岗中心卫生院"</f>
        <v>单位名称：罗平县阿岗中心卫生院</v>
      </c>
      <c r="B3" s="174"/>
      <c r="C3" s="75"/>
      <c r="F3" s="278" t="s">
        <v>2</v>
      </c>
    </row>
    <row r="4" ht="19.5" customHeight="1" spans="1:6">
      <c r="A4" s="9" t="s">
        <v>194</v>
      </c>
      <c r="B4" s="10" t="s">
        <v>195</v>
      </c>
      <c r="C4" s="10" t="s">
        <v>196</v>
      </c>
      <c r="D4" s="10"/>
      <c r="E4" s="10"/>
      <c r="F4" s="10" t="s">
        <v>176</v>
      </c>
    </row>
    <row r="5" ht="19.5" customHeight="1" spans="1:6">
      <c r="A5" s="9"/>
      <c r="B5" s="10"/>
      <c r="C5" s="64" t="s">
        <v>31</v>
      </c>
      <c r="D5" s="64" t="s">
        <v>197</v>
      </c>
      <c r="E5" s="64" t="s">
        <v>198</v>
      </c>
      <c r="F5" s="10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18.75" customHeight="1" spans="1:6">
      <c r="A7" s="16"/>
      <c r="B7" s="16"/>
      <c r="C7" s="16"/>
      <c r="D7" s="16"/>
      <c r="E7" s="16"/>
      <c r="F7" s="16"/>
    </row>
    <row r="8" customHeight="1" spans="1:1">
      <c r="A8" t="s">
        <v>199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workbookViewId="0">
      <selection activeCell="A21" sqref="A2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4"/>
      <c r="D1" s="155"/>
      <c r="E1" s="155"/>
      <c r="F1" s="155"/>
      <c r="G1" s="155"/>
      <c r="H1" s="156"/>
      <c r="I1" s="156"/>
      <c r="K1" s="156"/>
      <c r="L1" s="156"/>
      <c r="M1" s="156"/>
      <c r="P1" s="156"/>
      <c r="T1" s="156"/>
      <c r="X1" s="154"/>
      <c r="Z1" s="54" t="s">
        <v>200</v>
      </c>
    </row>
    <row r="2" ht="26.25" customHeight="1" spans="1:26">
      <c r="A2" s="51" t="s">
        <v>201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"单位名称："&amp;"罗平县阿岗中心卫生院"</f>
        <v>单位名称：罗平县阿岗中心卫生院</v>
      </c>
      <c r="B3" s="157"/>
      <c r="C3" s="157"/>
      <c r="D3" s="157"/>
      <c r="E3" s="157"/>
      <c r="F3" s="157"/>
      <c r="G3" s="157"/>
      <c r="H3" s="158"/>
      <c r="I3" s="158"/>
      <c r="J3" s="6"/>
      <c r="K3" s="158"/>
      <c r="L3" s="158"/>
      <c r="M3" s="158"/>
      <c r="N3" s="6"/>
      <c r="O3" s="6"/>
      <c r="P3" s="158"/>
      <c r="Q3" s="6"/>
      <c r="R3" s="6"/>
      <c r="S3" s="6"/>
      <c r="T3" s="158"/>
      <c r="X3" s="154"/>
      <c r="Z3" s="279" t="s">
        <v>2</v>
      </c>
    </row>
    <row r="4" ht="18" customHeight="1" spans="1:26">
      <c r="A4" s="159" t="s">
        <v>202</v>
      </c>
      <c r="B4" s="159" t="s">
        <v>203</v>
      </c>
      <c r="C4" s="159" t="s">
        <v>204</v>
      </c>
      <c r="D4" s="159" t="s">
        <v>205</v>
      </c>
      <c r="E4" s="159" t="s">
        <v>206</v>
      </c>
      <c r="F4" s="159" t="s">
        <v>207</v>
      </c>
      <c r="G4" s="159" t="s">
        <v>208</v>
      </c>
      <c r="H4" s="65" t="s">
        <v>209</v>
      </c>
      <c r="I4" s="65" t="s">
        <v>209</v>
      </c>
      <c r="J4" s="10"/>
      <c r="K4" s="65"/>
      <c r="L4" s="65"/>
      <c r="M4" s="65"/>
      <c r="N4" s="10"/>
      <c r="O4" s="10"/>
      <c r="P4" s="65"/>
      <c r="Q4" s="10"/>
      <c r="R4" s="10"/>
      <c r="S4" s="10"/>
      <c r="T4" s="172" t="s">
        <v>35</v>
      </c>
      <c r="U4" s="65" t="s">
        <v>36</v>
      </c>
      <c r="V4" s="65"/>
      <c r="W4" s="65"/>
      <c r="X4" s="65"/>
      <c r="Y4" s="65"/>
      <c r="Z4" s="65"/>
    </row>
    <row r="5" ht="18" customHeight="1" spans="1:26">
      <c r="A5" s="160"/>
      <c r="B5" s="161"/>
      <c r="C5" s="160"/>
      <c r="D5" s="160"/>
      <c r="E5" s="160"/>
      <c r="F5" s="160"/>
      <c r="G5" s="160"/>
      <c r="H5" s="65" t="s">
        <v>210</v>
      </c>
      <c r="I5" s="65" t="s">
        <v>32</v>
      </c>
      <c r="J5" s="10"/>
      <c r="K5" s="65"/>
      <c r="L5" s="65"/>
      <c r="M5" s="65"/>
      <c r="N5" s="10"/>
      <c r="O5" s="10"/>
      <c r="P5" s="65"/>
      <c r="Q5" s="10" t="s">
        <v>211</v>
      </c>
      <c r="R5" s="10"/>
      <c r="S5" s="10"/>
      <c r="T5" s="159" t="s">
        <v>35</v>
      </c>
      <c r="U5" s="65" t="s">
        <v>36</v>
      </c>
      <c r="V5" s="172" t="s">
        <v>37</v>
      </c>
      <c r="W5" s="65" t="s">
        <v>36</v>
      </c>
      <c r="X5" s="172" t="s">
        <v>39</v>
      </c>
      <c r="Y5" s="172" t="s">
        <v>40</v>
      </c>
      <c r="Z5" s="170" t="s">
        <v>41</v>
      </c>
    </row>
    <row r="6" customHeight="1" spans="1:26">
      <c r="A6" s="162"/>
      <c r="B6" s="162"/>
      <c r="C6" s="162"/>
      <c r="D6" s="162"/>
      <c r="E6" s="162"/>
      <c r="F6" s="162"/>
      <c r="G6" s="162"/>
      <c r="H6" s="162"/>
      <c r="I6" s="169" t="s">
        <v>212</v>
      </c>
      <c r="J6" s="170" t="s">
        <v>213</v>
      </c>
      <c r="K6" s="159" t="s">
        <v>214</v>
      </c>
      <c r="L6" s="159" t="s">
        <v>215</v>
      </c>
      <c r="M6" s="159" t="s">
        <v>216</v>
      </c>
      <c r="N6" s="159" t="s">
        <v>217</v>
      </c>
      <c r="O6" s="159" t="s">
        <v>33</v>
      </c>
      <c r="P6" s="159" t="s">
        <v>34</v>
      </c>
      <c r="Q6" s="159" t="s">
        <v>32</v>
      </c>
      <c r="R6" s="159" t="s">
        <v>33</v>
      </c>
      <c r="S6" s="159" t="s">
        <v>34</v>
      </c>
      <c r="T6" s="162"/>
      <c r="U6" s="159" t="s">
        <v>31</v>
      </c>
      <c r="V6" s="159" t="s">
        <v>37</v>
      </c>
      <c r="W6" s="159" t="s">
        <v>218</v>
      </c>
      <c r="X6" s="159" t="s">
        <v>39</v>
      </c>
      <c r="Y6" s="159" t="s">
        <v>40</v>
      </c>
      <c r="Z6" s="159" t="s">
        <v>41</v>
      </c>
    </row>
    <row r="7" ht="37.5" customHeight="1" spans="1:26">
      <c r="A7" s="163"/>
      <c r="B7" s="163"/>
      <c r="C7" s="163"/>
      <c r="D7" s="163"/>
      <c r="E7" s="163"/>
      <c r="F7" s="163"/>
      <c r="G7" s="163"/>
      <c r="H7" s="163"/>
      <c r="I7" s="53" t="s">
        <v>31</v>
      </c>
      <c r="J7" s="53" t="s">
        <v>219</v>
      </c>
      <c r="K7" s="171" t="s">
        <v>213</v>
      </c>
      <c r="L7" s="171" t="s">
        <v>215</v>
      </c>
      <c r="M7" s="171" t="s">
        <v>216</v>
      </c>
      <c r="N7" s="171" t="s">
        <v>217</v>
      </c>
      <c r="O7" s="171" t="s">
        <v>217</v>
      </c>
      <c r="P7" s="171" t="s">
        <v>217</v>
      </c>
      <c r="Q7" s="171" t="s">
        <v>215</v>
      </c>
      <c r="R7" s="171" t="s">
        <v>216</v>
      </c>
      <c r="S7" s="171" t="s">
        <v>217</v>
      </c>
      <c r="T7" s="171" t="s">
        <v>35</v>
      </c>
      <c r="U7" s="171" t="s">
        <v>31</v>
      </c>
      <c r="V7" s="171" t="s">
        <v>37</v>
      </c>
      <c r="W7" s="171" t="s">
        <v>218</v>
      </c>
      <c r="X7" s="171" t="s">
        <v>39</v>
      </c>
      <c r="Y7" s="171" t="s">
        <v>40</v>
      </c>
      <c r="Z7" s="171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70">
        <v>25</v>
      </c>
      <c r="Z8" s="173">
        <v>26</v>
      </c>
    </row>
    <row r="9" ht="21" customHeight="1" spans="1:26">
      <c r="A9" s="14" t="s">
        <v>43</v>
      </c>
      <c r="B9" s="164"/>
      <c r="C9" s="164"/>
      <c r="D9" s="164"/>
      <c r="E9" s="164"/>
      <c r="F9" s="164"/>
      <c r="G9" s="164"/>
      <c r="H9" s="16">
        <v>683.323564</v>
      </c>
      <c r="I9" s="16">
        <v>683.323564</v>
      </c>
      <c r="J9" s="16"/>
      <c r="K9" s="16"/>
      <c r="L9" s="16"/>
      <c r="M9" s="16"/>
      <c r="N9" s="16">
        <v>683.323564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3.25" customHeight="1" outlineLevel="1" spans="1:26">
      <c r="A10" s="165" t="s">
        <v>43</v>
      </c>
      <c r="B10" s="14" t="s">
        <v>220</v>
      </c>
      <c r="C10" s="14" t="s">
        <v>221</v>
      </c>
      <c r="D10" s="14" t="s">
        <v>75</v>
      </c>
      <c r="E10" s="14" t="s">
        <v>76</v>
      </c>
      <c r="F10" s="14" t="s">
        <v>222</v>
      </c>
      <c r="G10" s="14" t="s">
        <v>146</v>
      </c>
      <c r="H10" s="16">
        <v>180.7488</v>
      </c>
      <c r="I10" s="16">
        <v>180.7488</v>
      </c>
      <c r="J10" s="16"/>
      <c r="K10" s="16"/>
      <c r="L10" s="16"/>
      <c r="M10" s="16"/>
      <c r="N10" s="16">
        <v>180.7488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23.25" customHeight="1" outlineLevel="1" spans="1:26">
      <c r="A11" s="165" t="s">
        <v>43</v>
      </c>
      <c r="B11" s="14" t="s">
        <v>220</v>
      </c>
      <c r="C11" s="14" t="s">
        <v>221</v>
      </c>
      <c r="D11" s="14" t="s">
        <v>79</v>
      </c>
      <c r="E11" s="14" t="s">
        <v>80</v>
      </c>
      <c r="F11" s="14" t="s">
        <v>222</v>
      </c>
      <c r="G11" s="14" t="s">
        <v>146</v>
      </c>
      <c r="H11" s="16">
        <v>7.2312</v>
      </c>
      <c r="I11" s="16">
        <v>7.2312</v>
      </c>
      <c r="J11" s="16"/>
      <c r="K11" s="16"/>
      <c r="L11" s="16"/>
      <c r="M11" s="16"/>
      <c r="N11" s="16">
        <v>7.2312</v>
      </c>
      <c r="O11" s="14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23.25" customHeight="1" outlineLevel="1" spans="1:26">
      <c r="A12" s="165" t="s">
        <v>43</v>
      </c>
      <c r="B12" s="14" t="s">
        <v>220</v>
      </c>
      <c r="C12" s="14" t="s">
        <v>221</v>
      </c>
      <c r="D12" s="14" t="s">
        <v>75</v>
      </c>
      <c r="E12" s="14" t="s">
        <v>76</v>
      </c>
      <c r="F12" s="14" t="s">
        <v>223</v>
      </c>
      <c r="G12" s="14" t="s">
        <v>149</v>
      </c>
      <c r="H12" s="16">
        <v>110.7528</v>
      </c>
      <c r="I12" s="16">
        <v>110.7528</v>
      </c>
      <c r="J12" s="16"/>
      <c r="K12" s="16"/>
      <c r="L12" s="16"/>
      <c r="M12" s="16"/>
      <c r="N12" s="16">
        <v>110.7528</v>
      </c>
      <c r="O12" s="14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23.25" customHeight="1" outlineLevel="1" spans="1:26">
      <c r="A13" s="165" t="s">
        <v>43</v>
      </c>
      <c r="B13" s="14" t="s">
        <v>220</v>
      </c>
      <c r="C13" s="14" t="s">
        <v>221</v>
      </c>
      <c r="D13" s="14" t="s">
        <v>79</v>
      </c>
      <c r="E13" s="14" t="s">
        <v>80</v>
      </c>
      <c r="F13" s="14" t="s">
        <v>223</v>
      </c>
      <c r="G13" s="14" t="s">
        <v>149</v>
      </c>
      <c r="H13" s="16">
        <v>4.464</v>
      </c>
      <c r="I13" s="16">
        <v>4.464</v>
      </c>
      <c r="J13" s="16"/>
      <c r="K13" s="16"/>
      <c r="L13" s="16"/>
      <c r="M13" s="16"/>
      <c r="N13" s="16">
        <v>4.464</v>
      </c>
      <c r="O13" s="14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23.25" customHeight="1" outlineLevel="1" spans="1:26">
      <c r="A14" s="165" t="s">
        <v>43</v>
      </c>
      <c r="B14" s="14" t="s">
        <v>220</v>
      </c>
      <c r="C14" s="14" t="s">
        <v>221</v>
      </c>
      <c r="D14" s="14" t="s">
        <v>75</v>
      </c>
      <c r="E14" s="14" t="s">
        <v>76</v>
      </c>
      <c r="F14" s="14" t="s">
        <v>224</v>
      </c>
      <c r="G14" s="14" t="s">
        <v>156</v>
      </c>
      <c r="H14" s="16">
        <v>15.0624</v>
      </c>
      <c r="I14" s="16">
        <v>15.0624</v>
      </c>
      <c r="J14" s="16"/>
      <c r="K14" s="16"/>
      <c r="L14" s="16"/>
      <c r="M14" s="16"/>
      <c r="N14" s="16">
        <v>15.0624</v>
      </c>
      <c r="O14" s="14"/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23.25" customHeight="1" outlineLevel="1" spans="1:26">
      <c r="A15" s="165" t="s">
        <v>43</v>
      </c>
      <c r="B15" s="14" t="s">
        <v>220</v>
      </c>
      <c r="C15" s="14" t="s">
        <v>221</v>
      </c>
      <c r="D15" s="14" t="s">
        <v>79</v>
      </c>
      <c r="E15" s="14" t="s">
        <v>80</v>
      </c>
      <c r="F15" s="14" t="s">
        <v>224</v>
      </c>
      <c r="G15" s="14" t="s">
        <v>156</v>
      </c>
      <c r="H15" s="16">
        <v>0.6026</v>
      </c>
      <c r="I15" s="16">
        <v>0.6026</v>
      </c>
      <c r="J15" s="16"/>
      <c r="K15" s="16"/>
      <c r="L15" s="16"/>
      <c r="M15" s="16"/>
      <c r="N15" s="16">
        <v>0.6026</v>
      </c>
      <c r="O15" s="14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23.25" customHeight="1" outlineLevel="1" spans="1:26">
      <c r="A16" s="165" t="s">
        <v>43</v>
      </c>
      <c r="B16" s="14" t="s">
        <v>220</v>
      </c>
      <c r="C16" s="14" t="s">
        <v>221</v>
      </c>
      <c r="D16" s="14" t="s">
        <v>75</v>
      </c>
      <c r="E16" s="14" t="s">
        <v>76</v>
      </c>
      <c r="F16" s="14" t="s">
        <v>224</v>
      </c>
      <c r="G16" s="14" t="s">
        <v>156</v>
      </c>
      <c r="H16" s="16">
        <v>44.19</v>
      </c>
      <c r="I16" s="16">
        <v>44.19</v>
      </c>
      <c r="J16" s="16"/>
      <c r="K16" s="16"/>
      <c r="L16" s="16"/>
      <c r="M16" s="16"/>
      <c r="N16" s="16">
        <v>44.19</v>
      </c>
      <c r="O16" s="14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23.25" customHeight="1" outlineLevel="1" spans="1:26">
      <c r="A17" s="165" t="s">
        <v>43</v>
      </c>
      <c r="B17" s="14" t="s">
        <v>220</v>
      </c>
      <c r="C17" s="14" t="s">
        <v>221</v>
      </c>
      <c r="D17" s="14" t="s">
        <v>79</v>
      </c>
      <c r="E17" s="14" t="s">
        <v>80</v>
      </c>
      <c r="F17" s="14" t="s">
        <v>224</v>
      </c>
      <c r="G17" s="14" t="s">
        <v>156</v>
      </c>
      <c r="H17" s="16">
        <v>1.644</v>
      </c>
      <c r="I17" s="16">
        <v>1.644</v>
      </c>
      <c r="J17" s="16"/>
      <c r="K17" s="16"/>
      <c r="L17" s="16"/>
      <c r="M17" s="16"/>
      <c r="N17" s="16">
        <v>1.644</v>
      </c>
      <c r="O17" s="14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23.25" customHeight="1" outlineLevel="1" spans="1:26">
      <c r="A18" s="165" t="s">
        <v>43</v>
      </c>
      <c r="B18" s="14" t="s">
        <v>220</v>
      </c>
      <c r="C18" s="14" t="s">
        <v>221</v>
      </c>
      <c r="D18" s="14" t="s">
        <v>75</v>
      </c>
      <c r="E18" s="14" t="s">
        <v>76</v>
      </c>
      <c r="F18" s="14" t="s">
        <v>223</v>
      </c>
      <c r="G18" s="14" t="s">
        <v>149</v>
      </c>
      <c r="H18" s="16">
        <v>29.4</v>
      </c>
      <c r="I18" s="16">
        <v>29.4</v>
      </c>
      <c r="J18" s="16"/>
      <c r="K18" s="16"/>
      <c r="L18" s="16"/>
      <c r="M18" s="16"/>
      <c r="N18" s="16">
        <v>29.4</v>
      </c>
      <c r="O18" s="14"/>
      <c r="P18" s="14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23.25" customHeight="1" outlineLevel="1" spans="1:26">
      <c r="A19" s="165" t="s">
        <v>43</v>
      </c>
      <c r="B19" s="14" t="s">
        <v>220</v>
      </c>
      <c r="C19" s="14" t="s">
        <v>221</v>
      </c>
      <c r="D19" s="14" t="s">
        <v>79</v>
      </c>
      <c r="E19" s="14" t="s">
        <v>80</v>
      </c>
      <c r="F19" s="14" t="s">
        <v>223</v>
      </c>
      <c r="G19" s="14" t="s">
        <v>149</v>
      </c>
      <c r="H19" s="16">
        <v>1.2</v>
      </c>
      <c r="I19" s="16">
        <v>1.2</v>
      </c>
      <c r="J19" s="16"/>
      <c r="K19" s="16"/>
      <c r="L19" s="16"/>
      <c r="M19" s="16"/>
      <c r="N19" s="16">
        <v>1.2</v>
      </c>
      <c r="O19" s="14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23.25" customHeight="1" outlineLevel="1" spans="1:26">
      <c r="A20" s="165" t="s">
        <v>43</v>
      </c>
      <c r="B20" s="14" t="s">
        <v>220</v>
      </c>
      <c r="C20" s="14" t="s">
        <v>221</v>
      </c>
      <c r="D20" s="14" t="s">
        <v>75</v>
      </c>
      <c r="E20" s="14" t="s">
        <v>76</v>
      </c>
      <c r="F20" s="14" t="s">
        <v>224</v>
      </c>
      <c r="G20" s="14" t="s">
        <v>156</v>
      </c>
      <c r="H20" s="16">
        <v>77.868</v>
      </c>
      <c r="I20" s="16">
        <v>77.868</v>
      </c>
      <c r="J20" s="16"/>
      <c r="K20" s="16"/>
      <c r="L20" s="16"/>
      <c r="M20" s="16"/>
      <c r="N20" s="16">
        <v>77.868</v>
      </c>
      <c r="O20" s="14"/>
      <c r="P20" s="14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23.25" customHeight="1" outlineLevel="1" spans="1:26">
      <c r="A21" s="165" t="s">
        <v>43</v>
      </c>
      <c r="B21" s="14" t="s">
        <v>220</v>
      </c>
      <c r="C21" s="14" t="s">
        <v>221</v>
      </c>
      <c r="D21" s="14" t="s">
        <v>79</v>
      </c>
      <c r="E21" s="14" t="s">
        <v>80</v>
      </c>
      <c r="F21" s="14" t="s">
        <v>224</v>
      </c>
      <c r="G21" s="14" t="s">
        <v>156</v>
      </c>
      <c r="H21" s="16">
        <v>3</v>
      </c>
      <c r="I21" s="16">
        <v>3</v>
      </c>
      <c r="J21" s="16"/>
      <c r="K21" s="16"/>
      <c r="L21" s="16"/>
      <c r="M21" s="16"/>
      <c r="N21" s="16">
        <v>3</v>
      </c>
      <c r="O21" s="14"/>
      <c r="P21" s="14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23.25" customHeight="1" outlineLevel="1" spans="1:26">
      <c r="A22" s="165" t="s">
        <v>43</v>
      </c>
      <c r="B22" s="14" t="s">
        <v>225</v>
      </c>
      <c r="C22" s="14" t="s">
        <v>148</v>
      </c>
      <c r="D22" s="14" t="s">
        <v>63</v>
      </c>
      <c r="E22" s="14" t="s">
        <v>64</v>
      </c>
      <c r="F22" s="14" t="s">
        <v>226</v>
      </c>
      <c r="G22" s="14" t="s">
        <v>160</v>
      </c>
      <c r="H22" s="16">
        <v>72.334304</v>
      </c>
      <c r="I22" s="16">
        <v>72.334304</v>
      </c>
      <c r="J22" s="16"/>
      <c r="K22" s="16"/>
      <c r="L22" s="16"/>
      <c r="M22" s="16"/>
      <c r="N22" s="16">
        <v>72.334304</v>
      </c>
      <c r="O22" s="14"/>
      <c r="P22" s="14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23.25" customHeight="1" outlineLevel="1" spans="1:26">
      <c r="A23" s="165" t="s">
        <v>43</v>
      </c>
      <c r="B23" s="14" t="s">
        <v>227</v>
      </c>
      <c r="C23" s="14" t="s">
        <v>228</v>
      </c>
      <c r="D23" s="14" t="s">
        <v>65</v>
      </c>
      <c r="E23" s="14" t="s">
        <v>66</v>
      </c>
      <c r="F23" s="14" t="s">
        <v>229</v>
      </c>
      <c r="G23" s="14" t="s">
        <v>162</v>
      </c>
      <c r="H23" s="16">
        <v>36.167152</v>
      </c>
      <c r="I23" s="16">
        <v>36.167152</v>
      </c>
      <c r="J23" s="16"/>
      <c r="K23" s="16"/>
      <c r="L23" s="16"/>
      <c r="M23" s="16"/>
      <c r="N23" s="16">
        <v>36.167152</v>
      </c>
      <c r="O23" s="14"/>
      <c r="P23" s="14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23.25" customHeight="1" outlineLevel="1" spans="1:26">
      <c r="A24" s="165" t="s">
        <v>43</v>
      </c>
      <c r="B24" s="14" t="s">
        <v>225</v>
      </c>
      <c r="C24" s="14" t="s">
        <v>148</v>
      </c>
      <c r="D24" s="14" t="s">
        <v>83</v>
      </c>
      <c r="E24" s="14" t="s">
        <v>84</v>
      </c>
      <c r="F24" s="14" t="s">
        <v>230</v>
      </c>
      <c r="G24" s="14" t="s">
        <v>164</v>
      </c>
      <c r="H24" s="16">
        <v>16.79448</v>
      </c>
      <c r="I24" s="16">
        <v>16.79448</v>
      </c>
      <c r="J24" s="16"/>
      <c r="K24" s="16"/>
      <c r="L24" s="16"/>
      <c r="M24" s="16"/>
      <c r="N24" s="16">
        <v>16.79448</v>
      </c>
      <c r="O24" s="14"/>
      <c r="P24" s="14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23.25" customHeight="1" outlineLevel="1" spans="1:26">
      <c r="A25" s="165" t="s">
        <v>43</v>
      </c>
      <c r="B25" s="14" t="s">
        <v>225</v>
      </c>
      <c r="C25" s="14" t="s">
        <v>148</v>
      </c>
      <c r="D25" s="14" t="s">
        <v>85</v>
      </c>
      <c r="E25" s="14" t="s">
        <v>86</v>
      </c>
      <c r="F25" s="14" t="s">
        <v>231</v>
      </c>
      <c r="G25" s="14" t="s">
        <v>167</v>
      </c>
      <c r="H25" s="16">
        <v>0.436424</v>
      </c>
      <c r="I25" s="16">
        <v>0.436424</v>
      </c>
      <c r="J25" s="16"/>
      <c r="K25" s="16"/>
      <c r="L25" s="16"/>
      <c r="M25" s="16"/>
      <c r="N25" s="16">
        <v>0.436424</v>
      </c>
      <c r="O25" s="14"/>
      <c r="P25" s="14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23.25" customHeight="1" outlineLevel="1" spans="1:26">
      <c r="A26" s="165" t="s">
        <v>43</v>
      </c>
      <c r="B26" s="14" t="s">
        <v>225</v>
      </c>
      <c r="C26" s="14" t="s">
        <v>148</v>
      </c>
      <c r="D26" s="14" t="s">
        <v>83</v>
      </c>
      <c r="E26" s="14" t="s">
        <v>84</v>
      </c>
      <c r="F26" s="14" t="s">
        <v>230</v>
      </c>
      <c r="G26" s="14" t="s">
        <v>164</v>
      </c>
      <c r="H26" s="16">
        <v>1.234888</v>
      </c>
      <c r="I26" s="16">
        <v>1.234888</v>
      </c>
      <c r="J26" s="16"/>
      <c r="K26" s="16"/>
      <c r="L26" s="16"/>
      <c r="M26" s="16"/>
      <c r="N26" s="16">
        <v>1.234888</v>
      </c>
      <c r="O26" s="14"/>
      <c r="P26" s="14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3.25" customHeight="1" outlineLevel="1" spans="1:26">
      <c r="A27" s="165" t="s">
        <v>43</v>
      </c>
      <c r="B27" s="14" t="s">
        <v>232</v>
      </c>
      <c r="C27" s="14" t="s">
        <v>92</v>
      </c>
      <c r="D27" s="14" t="s">
        <v>91</v>
      </c>
      <c r="E27" s="14" t="s">
        <v>92</v>
      </c>
      <c r="F27" s="14" t="s">
        <v>233</v>
      </c>
      <c r="G27" s="14" t="s">
        <v>92</v>
      </c>
      <c r="H27" s="16">
        <v>52.370928</v>
      </c>
      <c r="I27" s="16">
        <v>52.370928</v>
      </c>
      <c r="J27" s="16"/>
      <c r="K27" s="16"/>
      <c r="L27" s="16"/>
      <c r="M27" s="16"/>
      <c r="N27" s="16">
        <v>52.370928</v>
      </c>
      <c r="O27" s="14"/>
      <c r="P27" s="14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3.25" customHeight="1" outlineLevel="1" spans="1:26">
      <c r="A28" s="165" t="s">
        <v>43</v>
      </c>
      <c r="B28" s="14" t="s">
        <v>234</v>
      </c>
      <c r="C28" s="14" t="s">
        <v>178</v>
      </c>
      <c r="D28" s="14" t="s">
        <v>75</v>
      </c>
      <c r="E28" s="14" t="s">
        <v>76</v>
      </c>
      <c r="F28" s="14" t="s">
        <v>235</v>
      </c>
      <c r="G28" s="14" t="s">
        <v>178</v>
      </c>
      <c r="H28" s="16">
        <v>8.394749</v>
      </c>
      <c r="I28" s="16">
        <v>8.394749</v>
      </c>
      <c r="J28" s="16"/>
      <c r="K28" s="16"/>
      <c r="L28" s="16"/>
      <c r="M28" s="16"/>
      <c r="N28" s="16">
        <v>8.394749</v>
      </c>
      <c r="O28" s="14"/>
      <c r="P28" s="14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23.25" customHeight="1" outlineLevel="1" spans="1:26">
      <c r="A29" s="165" t="s">
        <v>43</v>
      </c>
      <c r="B29" s="14" t="s">
        <v>234</v>
      </c>
      <c r="C29" s="14" t="s">
        <v>178</v>
      </c>
      <c r="D29" s="14" t="s">
        <v>79</v>
      </c>
      <c r="E29" s="14" t="s">
        <v>80</v>
      </c>
      <c r="F29" s="14" t="s">
        <v>235</v>
      </c>
      <c r="G29" s="14" t="s">
        <v>178</v>
      </c>
      <c r="H29" s="16">
        <v>0.333739</v>
      </c>
      <c r="I29" s="16">
        <v>0.333739</v>
      </c>
      <c r="J29" s="16"/>
      <c r="K29" s="16"/>
      <c r="L29" s="16"/>
      <c r="M29" s="16"/>
      <c r="N29" s="16">
        <v>0.333739</v>
      </c>
      <c r="O29" s="14"/>
      <c r="P29" s="14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23.25" customHeight="1" outlineLevel="1" spans="1:26">
      <c r="A30" s="165" t="s">
        <v>43</v>
      </c>
      <c r="B30" s="14" t="s">
        <v>236</v>
      </c>
      <c r="C30" s="14" t="s">
        <v>237</v>
      </c>
      <c r="D30" s="14" t="s">
        <v>75</v>
      </c>
      <c r="E30" s="14" t="s">
        <v>76</v>
      </c>
      <c r="F30" s="14" t="s">
        <v>238</v>
      </c>
      <c r="G30" s="14" t="s">
        <v>180</v>
      </c>
      <c r="H30" s="16">
        <v>4.51872</v>
      </c>
      <c r="I30" s="16">
        <v>4.51872</v>
      </c>
      <c r="J30" s="16"/>
      <c r="K30" s="16"/>
      <c r="L30" s="16"/>
      <c r="M30" s="16"/>
      <c r="N30" s="16">
        <v>4.51872</v>
      </c>
      <c r="O30" s="14"/>
      <c r="P30" s="14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23.25" customHeight="1" outlineLevel="1" spans="1:26">
      <c r="A31" s="165" t="s">
        <v>43</v>
      </c>
      <c r="B31" s="14" t="s">
        <v>236</v>
      </c>
      <c r="C31" s="14" t="s">
        <v>237</v>
      </c>
      <c r="D31" s="14" t="s">
        <v>79</v>
      </c>
      <c r="E31" s="14" t="s">
        <v>80</v>
      </c>
      <c r="F31" s="14" t="s">
        <v>238</v>
      </c>
      <c r="G31" s="14" t="s">
        <v>180</v>
      </c>
      <c r="H31" s="16">
        <v>0.18078</v>
      </c>
      <c r="I31" s="16">
        <v>0.18078</v>
      </c>
      <c r="J31" s="16"/>
      <c r="K31" s="16"/>
      <c r="L31" s="16"/>
      <c r="M31" s="16"/>
      <c r="N31" s="16">
        <v>0.18078</v>
      </c>
      <c r="O31" s="14"/>
      <c r="P31" s="14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23.25" customHeight="1" outlineLevel="1" spans="1:26">
      <c r="A32" s="165" t="s">
        <v>43</v>
      </c>
      <c r="B32" s="14" t="s">
        <v>236</v>
      </c>
      <c r="C32" s="14" t="s">
        <v>237</v>
      </c>
      <c r="D32" s="14" t="s">
        <v>61</v>
      </c>
      <c r="E32" s="14" t="s">
        <v>62</v>
      </c>
      <c r="F32" s="14" t="s">
        <v>239</v>
      </c>
      <c r="G32" s="14" t="s">
        <v>184</v>
      </c>
      <c r="H32" s="16">
        <v>0.2</v>
      </c>
      <c r="I32" s="16">
        <v>0.2</v>
      </c>
      <c r="J32" s="16"/>
      <c r="K32" s="16"/>
      <c r="L32" s="16"/>
      <c r="M32" s="16"/>
      <c r="N32" s="16">
        <v>0.2</v>
      </c>
      <c r="O32" s="14"/>
      <c r="P32" s="14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23.25" customHeight="1" outlineLevel="1" spans="1:26">
      <c r="A33" s="165" t="s">
        <v>43</v>
      </c>
      <c r="B33" s="14" t="s">
        <v>240</v>
      </c>
      <c r="C33" s="14" t="s">
        <v>170</v>
      </c>
      <c r="D33" s="14" t="s">
        <v>61</v>
      </c>
      <c r="E33" s="14" t="s">
        <v>62</v>
      </c>
      <c r="F33" s="14" t="s">
        <v>241</v>
      </c>
      <c r="G33" s="14" t="s">
        <v>186</v>
      </c>
      <c r="H33" s="16">
        <v>10.7028</v>
      </c>
      <c r="I33" s="16">
        <v>10.7028</v>
      </c>
      <c r="J33" s="16"/>
      <c r="K33" s="16"/>
      <c r="L33" s="16"/>
      <c r="M33" s="16"/>
      <c r="N33" s="16">
        <v>10.7028</v>
      </c>
      <c r="O33" s="14"/>
      <c r="P33" s="14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23.25" customHeight="1" outlineLevel="1" spans="1:26">
      <c r="A34" s="165" t="s">
        <v>43</v>
      </c>
      <c r="B34" s="14" t="s">
        <v>242</v>
      </c>
      <c r="C34" s="14" t="s">
        <v>243</v>
      </c>
      <c r="D34" s="14" t="s">
        <v>69</v>
      </c>
      <c r="E34" s="14" t="s">
        <v>70</v>
      </c>
      <c r="F34" s="14" t="s">
        <v>244</v>
      </c>
      <c r="G34" s="14" t="s">
        <v>187</v>
      </c>
      <c r="H34" s="16">
        <v>3.4908</v>
      </c>
      <c r="I34" s="16">
        <v>3.4908</v>
      </c>
      <c r="J34" s="16"/>
      <c r="K34" s="16"/>
      <c r="L34" s="16"/>
      <c r="M34" s="16"/>
      <c r="N34" s="16">
        <v>3.4908</v>
      </c>
      <c r="O34" s="14"/>
      <c r="P34" s="14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7.25" customHeight="1" spans="1:26">
      <c r="A35" s="166" t="s">
        <v>93</v>
      </c>
      <c r="B35" s="167"/>
      <c r="C35" s="167"/>
      <c r="D35" s="167"/>
      <c r="E35" s="167"/>
      <c r="F35" s="167"/>
      <c r="G35" s="168"/>
      <c r="H35" s="16">
        <v>683.323564</v>
      </c>
      <c r="I35" s="16">
        <v>683.323564</v>
      </c>
      <c r="J35" s="16"/>
      <c r="K35" s="16"/>
      <c r="L35" s="16"/>
      <c r="M35" s="16"/>
      <c r="N35" s="16">
        <v>683.323564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14.875" customWidth="1"/>
    <col min="4" max="4" width="16.625" customWidth="1"/>
    <col min="5" max="5" width="11.1416666666667" customWidth="1"/>
    <col min="6" max="6" width="9.375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6"/>
      <c r="E1" s="1"/>
      <c r="F1" s="1"/>
      <c r="G1" s="1"/>
      <c r="H1" s="1"/>
      <c r="U1" s="146"/>
      <c r="W1" s="153" t="s">
        <v>245</v>
      </c>
    </row>
    <row r="2" ht="27.7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"单位名称："&amp;"罗平县阿岗中心卫生院"</f>
        <v>单位名称：罗平县阿岗中心卫生院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277" t="s">
        <v>2</v>
      </c>
    </row>
    <row r="4" ht="21.75" customHeight="1" spans="1:23">
      <c r="A4" s="8" t="s">
        <v>247</v>
      </c>
      <c r="B4" s="9" t="s">
        <v>203</v>
      </c>
      <c r="C4" s="8" t="s">
        <v>204</v>
      </c>
      <c r="D4" s="8" t="s">
        <v>202</v>
      </c>
      <c r="E4" s="9" t="s">
        <v>205</v>
      </c>
      <c r="F4" s="9" t="s">
        <v>206</v>
      </c>
      <c r="G4" s="9" t="s">
        <v>248</v>
      </c>
      <c r="H4" s="9" t="s">
        <v>249</v>
      </c>
      <c r="I4" s="10" t="s">
        <v>29</v>
      </c>
      <c r="J4" s="10" t="s">
        <v>250</v>
      </c>
      <c r="K4" s="10"/>
      <c r="L4" s="10"/>
      <c r="M4" s="10"/>
      <c r="N4" s="10" t="s">
        <v>211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7"/>
      <c r="F5" s="147"/>
      <c r="G5" s="147"/>
      <c r="H5" s="147"/>
      <c r="I5" s="10"/>
      <c r="J5" s="15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7"/>
      <c r="R5" s="9" t="s">
        <v>31</v>
      </c>
      <c r="S5" s="9" t="s">
        <v>37</v>
      </c>
      <c r="T5" s="9" t="s">
        <v>218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251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2">
        <v>21</v>
      </c>
      <c r="V8" s="12">
        <v>22</v>
      </c>
      <c r="W8" s="12">
        <v>23</v>
      </c>
    </row>
    <row r="9" ht="21" customHeight="1" spans="1:23">
      <c r="A9" s="15"/>
      <c r="B9" s="15"/>
      <c r="C9" s="14" t="s">
        <v>252</v>
      </c>
      <c r="D9" s="15"/>
      <c r="E9" s="15"/>
      <c r="F9" s="15"/>
      <c r="G9" s="15"/>
      <c r="H9" s="15"/>
      <c r="I9" s="16">
        <v>14</v>
      </c>
      <c r="J9" s="16"/>
      <c r="K9" s="16"/>
      <c r="L9" s="16"/>
      <c r="M9" s="16"/>
      <c r="N9" s="16"/>
      <c r="O9" s="16"/>
      <c r="P9" s="16"/>
      <c r="Q9" s="16"/>
      <c r="R9" s="16">
        <v>14</v>
      </c>
      <c r="S9" s="16">
        <v>14</v>
      </c>
      <c r="T9" s="16"/>
      <c r="U9" s="16"/>
      <c r="V9" s="16"/>
      <c r="W9" s="16"/>
    </row>
    <row r="10" ht="23.25" customHeight="1" spans="1:23">
      <c r="A10" s="14" t="s">
        <v>253</v>
      </c>
      <c r="B10" s="14" t="s">
        <v>254</v>
      </c>
      <c r="C10" s="14" t="s">
        <v>252</v>
      </c>
      <c r="D10" s="14" t="s">
        <v>43</v>
      </c>
      <c r="E10" s="14" t="s">
        <v>75</v>
      </c>
      <c r="F10" s="14" t="s">
        <v>76</v>
      </c>
      <c r="G10" s="14" t="s">
        <v>255</v>
      </c>
      <c r="H10" s="14" t="s">
        <v>176</v>
      </c>
      <c r="I10" s="16">
        <v>5</v>
      </c>
      <c r="J10" s="16"/>
      <c r="K10" s="16"/>
      <c r="L10" s="16"/>
      <c r="M10" s="16"/>
      <c r="N10" s="16"/>
      <c r="O10" s="16"/>
      <c r="P10" s="16"/>
      <c r="Q10" s="16"/>
      <c r="R10" s="16">
        <v>5</v>
      </c>
      <c r="S10" s="16">
        <v>5</v>
      </c>
      <c r="T10" s="16"/>
      <c r="U10" s="16"/>
      <c r="V10" s="16"/>
      <c r="W10" s="16"/>
    </row>
    <row r="11" ht="23.25" customHeight="1" spans="1:23">
      <c r="A11" s="14" t="s">
        <v>253</v>
      </c>
      <c r="B11" s="14" t="s">
        <v>254</v>
      </c>
      <c r="C11" s="14" t="s">
        <v>252</v>
      </c>
      <c r="D11" s="14" t="s">
        <v>43</v>
      </c>
      <c r="E11" s="14" t="s">
        <v>75</v>
      </c>
      <c r="F11" s="14" t="s">
        <v>76</v>
      </c>
      <c r="G11" s="14" t="s">
        <v>256</v>
      </c>
      <c r="H11" s="14" t="s">
        <v>182</v>
      </c>
      <c r="I11" s="16">
        <v>9</v>
      </c>
      <c r="J11" s="16"/>
      <c r="K11" s="16"/>
      <c r="L11" s="16"/>
      <c r="M11" s="16"/>
      <c r="N11" s="16"/>
      <c r="O11" s="16"/>
      <c r="P11" s="14"/>
      <c r="Q11" s="16"/>
      <c r="R11" s="16">
        <v>9</v>
      </c>
      <c r="S11" s="16">
        <v>9</v>
      </c>
      <c r="T11" s="16"/>
      <c r="U11" s="16"/>
      <c r="V11" s="16"/>
      <c r="W11" s="16"/>
    </row>
    <row r="12" ht="23.25" customHeight="1" spans="1:23">
      <c r="A12" s="14"/>
      <c r="B12" s="14"/>
      <c r="C12" s="14" t="s">
        <v>257</v>
      </c>
      <c r="D12" s="14"/>
      <c r="E12" s="14"/>
      <c r="F12" s="14"/>
      <c r="G12" s="14"/>
      <c r="H12" s="14"/>
      <c r="I12" s="16">
        <v>20</v>
      </c>
      <c r="J12" s="16"/>
      <c r="K12" s="16"/>
      <c r="L12" s="16"/>
      <c r="M12" s="16"/>
      <c r="N12" s="16"/>
      <c r="O12" s="16"/>
      <c r="P12" s="14"/>
      <c r="Q12" s="16"/>
      <c r="R12" s="16">
        <v>20</v>
      </c>
      <c r="S12" s="16">
        <v>20</v>
      </c>
      <c r="T12" s="16"/>
      <c r="U12" s="16"/>
      <c r="V12" s="16"/>
      <c r="W12" s="16"/>
    </row>
    <row r="13" ht="23.25" customHeight="1" spans="1:23">
      <c r="A13" s="14" t="s">
        <v>253</v>
      </c>
      <c r="B13" s="14" t="s">
        <v>258</v>
      </c>
      <c r="C13" s="14" t="s">
        <v>257</v>
      </c>
      <c r="D13" s="14" t="s">
        <v>43</v>
      </c>
      <c r="E13" s="14" t="s">
        <v>75</v>
      </c>
      <c r="F13" s="14" t="s">
        <v>76</v>
      </c>
      <c r="G13" s="14" t="s">
        <v>259</v>
      </c>
      <c r="H13" s="14" t="s">
        <v>173</v>
      </c>
      <c r="I13" s="16">
        <v>9</v>
      </c>
      <c r="J13" s="16"/>
      <c r="K13" s="16"/>
      <c r="L13" s="16"/>
      <c r="M13" s="16"/>
      <c r="N13" s="16"/>
      <c r="O13" s="16"/>
      <c r="P13" s="14"/>
      <c r="Q13" s="16"/>
      <c r="R13" s="16">
        <v>9</v>
      </c>
      <c r="S13" s="16">
        <v>9</v>
      </c>
      <c r="T13" s="16"/>
      <c r="U13" s="16"/>
      <c r="V13" s="16"/>
      <c r="W13" s="16"/>
    </row>
    <row r="14" ht="23.25" customHeight="1" spans="1:23">
      <c r="A14" s="14" t="s">
        <v>253</v>
      </c>
      <c r="B14" s="14" t="s">
        <v>258</v>
      </c>
      <c r="C14" s="14" t="s">
        <v>257</v>
      </c>
      <c r="D14" s="14" t="s">
        <v>43</v>
      </c>
      <c r="E14" s="14" t="s">
        <v>75</v>
      </c>
      <c r="F14" s="14" t="s">
        <v>76</v>
      </c>
      <c r="G14" s="14" t="s">
        <v>260</v>
      </c>
      <c r="H14" s="14" t="s">
        <v>191</v>
      </c>
      <c r="I14" s="16">
        <v>11</v>
      </c>
      <c r="J14" s="16"/>
      <c r="K14" s="16"/>
      <c r="L14" s="16"/>
      <c r="M14" s="16"/>
      <c r="N14" s="16"/>
      <c r="O14" s="16"/>
      <c r="P14" s="14"/>
      <c r="Q14" s="16"/>
      <c r="R14" s="16">
        <v>11</v>
      </c>
      <c r="S14" s="16">
        <v>11</v>
      </c>
      <c r="T14" s="16"/>
      <c r="U14" s="16"/>
      <c r="V14" s="16"/>
      <c r="W14" s="16"/>
    </row>
    <row r="15" ht="18.75" customHeight="1" spans="1:23">
      <c r="A15" s="148" t="s">
        <v>93</v>
      </c>
      <c r="B15" s="149"/>
      <c r="C15" s="149"/>
      <c r="D15" s="149"/>
      <c r="E15" s="149"/>
      <c r="F15" s="149"/>
      <c r="G15" s="149"/>
      <c r="H15" s="150"/>
      <c r="I15" s="16">
        <v>34</v>
      </c>
      <c r="J15" s="16"/>
      <c r="K15" s="16"/>
      <c r="L15" s="16"/>
      <c r="M15" s="16"/>
      <c r="N15" s="16"/>
      <c r="O15" s="16"/>
      <c r="P15" s="16"/>
      <c r="Q15" s="16"/>
      <c r="R15" s="16">
        <v>34</v>
      </c>
      <c r="S15" s="16">
        <v>34</v>
      </c>
      <c r="T15" s="16"/>
      <c r="U15" s="16"/>
      <c r="V15" s="16"/>
      <c r="W15" s="16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dcterms:created xsi:type="dcterms:W3CDTF">2024-02-21T03:05:00Z</dcterms:created>
  <dcterms:modified xsi:type="dcterms:W3CDTF">2024-08-29T08:38:27Z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AAD42FF6FEF3438882A36DD6ED645992_13</vt:lpwstr>
  </property>
  <property fmtid="{D5CDD505-2E9C-101B-9397-08002B2CF9AE}" pid="3" name="KSOProductBuildVer">
    <vt:lpwstr>2052-12.1.0.17147</vt:lpwstr>
  </property>
</Properties>
</file>