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15" firstSheet="6" activeTab="7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  <sheet name="Sheet1" sheetId="21" r:id="rId21"/>
    <sheet name="Sheet2" sheetId="22" r:id="rId22"/>
  </sheets>
  <definedNames>
    <definedName name="_xlnm.Print_Titles" localSheetId="1">'部门收入预算表01-2'!$A:$A,'部门收入预算表01-2'!$1:$1</definedName>
    <definedName name="_xlnm.Print_Titles" localSheetId="19">部门项目中期规划预算表13!$A:$A,部门项目中期规划预算表13!$1:$1</definedName>
    <definedName name="_xlnm.Print_Titles" localSheetId="13">部门政府采购预算表08!$A:$A,部门政府采购预算表08!$1:$1</definedName>
    <definedName name="_xlnm.Print_Titles" localSheetId="2">'部门支出预算表01-03'!$A:$A,'部门支出预算表01-03'!$1:$1</definedName>
    <definedName name="_xlnm.Print_Titles" localSheetId="0">'财务收支预算总表01-1'!$A:$A,'财务收支预算总表01-1'!$1:$1</definedName>
    <definedName name="_xlnm.Print_Titles" localSheetId="3">'财政拨款收支预算总表02-1'!$A:$A,'财政拨款收支预算总表02-1'!$1:$1</definedName>
    <definedName name="_xlnm.Print_Titles" localSheetId="12">国有资本经营预算支出表07!$A:$A,国有资本经营预算支出表07!$1:$1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18">上级补助项目支出预算表12!$A:$A,上级补助项目支出预算表12!$1:$1</definedName>
    <definedName name="_xlnm.Print_Titles" localSheetId="16">'县对下转移支付绩效目标表10-2'!$A:$A,'县对下转移支付绩效目标表10-2'!$1:$1</definedName>
    <definedName name="_xlnm.Print_Titles" localSheetId="15">'县对下转移支付预算表10-1'!$A:$A,'县对下转移支付预算表10-1'!$1:$1</definedName>
    <definedName name="_xlnm.Print_Titles" localSheetId="9">'项目支出绩效目标表（本次下达）05-2'!$A:$A,'项目支出绩效目标表（本次下达）05-2'!$1:$1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17">新增资产配置表11!$A:$A,新增资产配置表11!$1:$1</definedName>
    <definedName name="_xlnm.Print_Titles" localSheetId="6">一般公共预算“三公”经费支出预算表03!$A:$A,一般公共预算“三公”经费支出预算表03!$1:$1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'一般公共预算支出预算表（按经济科目分类）02-3'!$A:$A,'一般公共预算支出预算表（按经济科目分类）02-3'!$1:$1</definedName>
    <definedName name="_xlnm.Print_Titles" localSheetId="14">政府购买服务预算表09!$A:$A,政府购买服务预算表09!$1:$1</definedName>
    <definedName name="_xlnm.Print_Titles" localSheetId="11">政府性基金预算支出预算表06!$A:$A,政府性基金预算支出预算表06!$1:$1</definedName>
  </definedNames>
  <calcPr calcId="144525"/>
</workbook>
</file>

<file path=xl/sharedStrings.xml><?xml version="1.0" encoding="utf-8"?>
<sst xmlns="http://schemas.openxmlformats.org/spreadsheetml/2006/main" count="798" uniqueCount="354">
  <si>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</si>
  <si>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</si>
  <si>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</si>
  <si>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</si>
  <si>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</si>
  <si>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</si>
  <si>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</si>
  <si>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</si>
  <si>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</si>
  <si>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</si>
  <si>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</si>
  <si>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</si>
  <si>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</si>
  <si>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</si>
  <si>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</si>
  <si>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</si>
  <si>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</si>
  <si>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</si>
  <si>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</si>
  <si>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</si>
  <si>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</si>
  <si>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</si>
  <si>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</si>
  <si>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</si>
  <si>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</si>
  <si>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</si>
  <si>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</si>
  <si>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</si>
  <si>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</si>
  <si>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</si>
  <si>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</si>
  <si>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</si>
  <si>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</si>
  <si>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</si>
  <si>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</si>
  <si>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</si>
  <si>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</si>
  <si>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</si>
  <si>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</si>
  <si>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</si>
  <si>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</si>
  <si>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</si>
  <si>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105025</t>
  </si>
  <si>
    <t>罗平县板桥第一中学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</si>
  <si>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</si>
  <si>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</si>
  <si>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</si>
  <si>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</si>
  <si>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</si>
  <si>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</si>
  <si>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</si>
  <si>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</si>
  <si>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</si>
  <si>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</si>
  <si>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</si>
  <si>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</si>
  <si>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</si>
  <si>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</si>
  <si>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</si>
  <si>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</si>
  <si>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>普通教育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</si>
  <si>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</si>
  <si>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</si>
  <si>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</si>
  <si>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</si>
  <si>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</si>
  <si>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</si>
  <si>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</si>
  <si>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</si>
  <si>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</si>
  <si>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</si>
  <si>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</si>
  <si>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</si>
  <si>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</si>
  <si>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</si>
  <si>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</si>
  <si>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</si>
  <si>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</si>
  <si>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</si>
  <si>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</si>
  <si>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</si>
  <si>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</si>
  <si>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</si>
  <si>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</si>
  <si>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</si>
  <si>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</si>
  <si>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</si>
  <si>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</si>
  <si>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</si>
  <si>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</si>
  <si>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</si>
  <si>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</si>
  <si>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</si>
  <si>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</si>
  <si>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</si>
  <si>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</si>
  <si>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</si>
  <si>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</si>
  <si>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</si>
  <si>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</si>
  <si>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</si>
  <si>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</si>
  <si>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</si>
  <si>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</si>
  <si>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</si>
  <si>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</si>
  <si>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</si>
  <si>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</si>
  <si>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</si>
  <si>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</si>
  <si>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</si>
  <si>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</si>
  <si>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</si>
  <si>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</si>
  <si>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</si>
  <si>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一般公共预算支出明细预算表（按经济科目分类）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</si>
  <si>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</si>
  <si>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</si>
  <si>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</si>
  <si>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</si>
  <si>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</si>
  <si>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</si>
  <si>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</si>
  <si>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</si>
  <si>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</si>
  <si>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</si>
  <si>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</si>
  <si>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</si>
  <si>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</si>
  <si>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</si>
  <si>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</si>
  <si>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</si>
  <si>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</si>
  <si>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</si>
  <si>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</si>
  <si>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</si>
  <si>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</si>
  <si>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</si>
  <si>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501</t>
  </si>
  <si>
    <t>机关工资福利支出</t>
  </si>
  <si>
    <t>301</t>
  </si>
  <si>
    <t>工资福利支出</t>
  </si>
  <si>
    <t>01</t>
  </si>
  <si>
    <t>工资奖金津补贴</t>
  </si>
  <si>
    <t>基本工资</t>
  </si>
  <si>
    <t>02</t>
  </si>
  <si>
    <t>社会保障缴费</t>
  </si>
  <si>
    <t>津贴补贴</t>
  </si>
  <si>
    <t>502</t>
  </si>
  <si>
    <t>机关商品和服务支出</t>
  </si>
  <si>
    <t>03</t>
  </si>
  <si>
    <t>奖金</t>
  </si>
  <si>
    <t>办公经费</t>
  </si>
  <si>
    <t>07</t>
  </si>
  <si>
    <t>绩效工资</t>
  </si>
  <si>
    <t>505</t>
  </si>
  <si>
    <t>对事业单位经常性补助</t>
  </si>
  <si>
    <t>08</t>
  </si>
  <si>
    <t>机关事业单位基本养老保险缴费</t>
  </si>
  <si>
    <t>09</t>
  </si>
  <si>
    <t>职业年金缴费</t>
  </si>
  <si>
    <t>商品和服务支出</t>
  </si>
  <si>
    <t>职工基本医疗保险缴费</t>
  </si>
  <si>
    <t>509</t>
  </si>
  <si>
    <t>对个人和家庭的补助</t>
  </si>
  <si>
    <t>其他社会保障缴费</t>
  </si>
  <si>
    <t>社会福利和救助</t>
  </si>
  <si>
    <t>05</t>
  </si>
  <si>
    <t>离退休费</t>
  </si>
  <si>
    <t>302</t>
  </si>
  <si>
    <t>办公费</t>
  </si>
  <si>
    <t>28</t>
  </si>
  <si>
    <t>工会经费</t>
  </si>
  <si>
    <t>29</t>
  </si>
  <si>
    <t>福利费</t>
  </si>
  <si>
    <t>39</t>
  </si>
  <si>
    <t>其他交通费用</t>
  </si>
  <si>
    <t>99</t>
  </si>
  <si>
    <t>其他商品和服务支出</t>
  </si>
  <si>
    <t>303</t>
  </si>
  <si>
    <t>退休费</t>
  </si>
  <si>
    <t>生活补助</t>
  </si>
  <si>
    <t>奖励金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</si>
  <si>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</si>
  <si>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</si>
  <si>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</si>
  <si>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</si>
  <si>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</si>
  <si>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</si>
  <si>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</si>
  <si>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</si>
  <si>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说明：罗平县板桥第一中学一般公共预算“三公”经费支出预算，故此表为空。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</si>
  <si>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</si>
  <si>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</si>
  <si>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</si>
  <si>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</si>
  <si>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</si>
  <si>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</si>
  <si>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</si>
  <si>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</si>
  <si>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</si>
  <si>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</si>
  <si>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</si>
  <si>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</si>
  <si>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</si>
  <si>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</si>
  <si>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</si>
  <si>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</si>
  <si>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</si>
  <si>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</si>
  <si>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</si>
  <si>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</si>
  <si>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530324210000000002196</t>
  </si>
  <si>
    <t>事业人员支出工资</t>
  </si>
  <si>
    <t>30101</t>
  </si>
  <si>
    <t>30102</t>
  </si>
  <si>
    <t>30107</t>
  </si>
  <si>
    <t>30103</t>
  </si>
  <si>
    <t>530324210000000002197</t>
  </si>
  <si>
    <t>30108</t>
  </si>
  <si>
    <t>530324210000000002198</t>
  </si>
  <si>
    <t>社会保障缴费（职业年金缴费）</t>
  </si>
  <si>
    <t>30109</t>
  </si>
  <si>
    <t>30110</t>
  </si>
  <si>
    <t>30112</t>
  </si>
  <si>
    <t>530324210000000002199</t>
  </si>
  <si>
    <t>30113</t>
  </si>
  <si>
    <t>530324210000000002201</t>
  </si>
  <si>
    <t>30228</t>
  </si>
  <si>
    <t>530324210000000002202</t>
  </si>
  <si>
    <t>一般公用经费</t>
  </si>
  <si>
    <t>30229</t>
  </si>
  <si>
    <t>30299</t>
  </si>
  <si>
    <t>530324210000000002200</t>
  </si>
  <si>
    <t>30302</t>
  </si>
  <si>
    <t>530324241100002128617</t>
  </si>
  <si>
    <t>2024年遗属补助</t>
  </si>
  <si>
    <t>30305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</si>
  <si>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</si>
  <si>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</si>
  <si>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</si>
  <si>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</si>
  <si>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</si>
  <si>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</si>
  <si>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</si>
  <si>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</si>
  <si>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</si>
  <si>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530324241100002136873</t>
  </si>
  <si>
    <t>30201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</si>
  <si>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</si>
  <si>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</si>
  <si>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</si>
  <si>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</si>
  <si>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</si>
  <si>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</si>
  <si>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</si>
  <si>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</si>
  <si>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</si>
  <si>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</si>
  <si>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</si>
  <si>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</si>
  <si>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</si>
  <si>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时效指标</t>
  </si>
  <si>
    <t>&gt;=</t>
  </si>
  <si>
    <t>100</t>
  </si>
  <si>
    <t>%</t>
  </si>
  <si>
    <t>定量指标</t>
  </si>
  <si>
    <t>成本指标</t>
  </si>
  <si>
    <t>社会成本指标</t>
  </si>
  <si>
    <t>&gt;</t>
  </si>
  <si>
    <t>88</t>
  </si>
  <si>
    <t>效益指标</t>
  </si>
  <si>
    <t>社会效益指标</t>
  </si>
  <si>
    <t>满意度指标</t>
  </si>
  <si>
    <t>服务对象满意度指标</t>
  </si>
  <si>
    <t>预算05-3表</t>
  </si>
  <si>
    <t>项目支出绩效目标表（另文下达）</t>
  </si>
  <si>
    <t>说明：罗平县板桥第一中学无项目支出（另文下达）预算支出，故此表为空。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</si>
  <si>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</si>
  <si>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</si>
  <si>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</si>
  <si>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</si>
  <si>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</si>
  <si>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说明：罗平县板桥第一中学无政府性基金预算支出，故此表为空。</t>
  </si>
  <si>
    <t>国有资本经营预算支出预算表</t>
  </si>
  <si>
    <t>本年国有资本经营预算支出</t>
  </si>
  <si>
    <t>说明：罗平县板桥第一中学无国有资本经营预算支出，故此表为空。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</si>
  <si>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</si>
  <si>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</si>
  <si>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</si>
  <si>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</si>
  <si>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</si>
  <si>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</si>
  <si>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</si>
  <si>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</si>
  <si>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</si>
  <si>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</si>
  <si>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</si>
  <si>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说明：罗平县板桥第一中学无部门政府采购预算支出，故此表为空。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</si>
  <si>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</si>
  <si>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</si>
  <si>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</si>
  <si>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</si>
  <si>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</si>
  <si>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</si>
  <si>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</si>
  <si>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</si>
  <si>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</si>
  <si>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</si>
  <si>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说明：罗平县板桥第一中学无政府购买服务预算支出，故此表为空。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</si>
  <si>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</si>
  <si>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</si>
  <si>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</si>
  <si>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</si>
  <si>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</si>
  <si>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</si>
  <si>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</si>
  <si>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</si>
  <si>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板桥镇</t>
  </si>
  <si>
    <t>马街镇</t>
  </si>
  <si>
    <t>阿岗镇</t>
  </si>
  <si>
    <t>富乐镇</t>
  </si>
  <si>
    <t>大水井乡</t>
  </si>
  <si>
    <t>鲁布革乡</t>
  </si>
  <si>
    <t>钟山乡</t>
  </si>
  <si>
    <t>长底乡</t>
  </si>
  <si>
    <t>老厂乡</t>
  </si>
  <si>
    <t>旧屋基乡</t>
  </si>
  <si>
    <t>说明：罗平县板桥第一中学无县对下转移支付预算支出，故此表为空。</t>
  </si>
  <si>
    <t>预算10-2表</t>
  </si>
  <si>
    <t>县对下转移支付绩效目标表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</si>
  <si>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</si>
  <si>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</si>
  <si>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</si>
  <si>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</si>
  <si>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</si>
  <si>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</si>
  <si>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</si>
  <si>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</si>
  <si>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</si>
  <si>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说明：罗平县板桥第一中学无新增资产配置预算，故此表为空。</t>
  </si>
  <si>
    <t>预算12表</t>
  </si>
  <si>
    <t>上级补助项目支出预算表</t>
  </si>
  <si>
    <t>上级补助</t>
  </si>
  <si>
    <t>说明：罗平县板桥第一中学无上级补助项目预算支出，故此表为空。</t>
  </si>
  <si>
    <t>预算13表</t>
  </si>
  <si>
    <t>部门项目中期规划预算表</t>
  </si>
  <si>
    <t>项目级次</t>
  </si>
  <si>
    <t>2024年</t>
  </si>
  <si>
    <t>2025年</t>
  </si>
  <si>
    <t>2026年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</si>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</sst>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;\-#,##0;;@"/>
    <numFmt numFmtId="177" formatCode="yyyy/mm/dd"/>
    <numFmt numFmtId="178" formatCode="yyyy/mm/dd\ hh:mm:ss"/>
    <numFmt numFmtId="179" formatCode="#,##0.00;\-#,##0.00;;@"/>
  </numFmts>
  <fonts count="51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b/>
      <sz val="9"/>
      <color theme="1"/>
      <name val="宋体"/>
      <charset val="134"/>
    </font>
    <font>
      <sz val="20"/>
      <color rgb="FF000000"/>
      <name val="宋体"/>
      <charset val="134"/>
    </font>
    <font>
      <sz val="20"/>
      <color rgb="FF000000"/>
      <name val="Microsoft Sans Serif"/>
      <charset val="134"/>
    </font>
    <font>
      <sz val="10.5"/>
      <color rgb="FF000000"/>
      <name val="normal"/>
      <charset val="134"/>
    </font>
    <font>
      <sz val="10.5"/>
      <color rgb="FF000000"/>
      <name val="SimSun"/>
      <charset val="134"/>
    </font>
    <font>
      <sz val="10.5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theme="1"/>
      <name val="normal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9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9"/>
      <color rgb="FF000000"/>
      <name val="Microsoft YaHei UI"/>
      <charset val="134"/>
    </font>
    <font>
      <sz val="9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80">
    <xf numFmtId="0" fontId="0" fillId="0" borderId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6">
      <alignment horizontal="center" vertical="center"/>
      <protection locked="0"/>
    </xf>
    <xf numFmtId="0" fontId="26" fillId="0" borderId="0">
      <alignment horizontal="center" vertical="center"/>
    </xf>
    <xf numFmtId="0" fontId="34" fillId="7" borderId="18" applyNumberFormat="0" applyAlignment="0" applyProtection="0">
      <alignment vertical="center"/>
    </xf>
    <xf numFmtId="49" fontId="4" fillId="0" borderId="3">
      <alignment horizontal="center" vertical="center" wrapText="1"/>
    </xf>
    <xf numFmtId="0" fontId="1" fillId="0" borderId="2">
      <alignment horizontal="center" vertical="center" wrapText="1"/>
      <protection locked="0"/>
    </xf>
    <xf numFmtId="0" fontId="32" fillId="5" borderId="0" applyNumberFormat="0" applyBorder="0" applyAlignment="0" applyProtection="0">
      <alignment vertical="center"/>
    </xf>
    <xf numFmtId="0" fontId="1" fillId="0" borderId="5">
      <alignment horizontal="center" vertical="center"/>
    </xf>
    <xf numFmtId="4" fontId="3" fillId="0" borderId="1">
      <alignment horizontal="right" vertical="center"/>
    </xf>
    <xf numFmtId="0" fontId="35" fillId="0" borderId="1">
      <alignment horizontal="center" vertical="center"/>
    </xf>
    <xf numFmtId="41" fontId="0" fillId="0" borderId="0" applyFon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" fillId="0" borderId="0">
      <alignment horizontal="left" vertical="center"/>
      <protection locked="0"/>
    </xf>
    <xf numFmtId="178" fontId="39" fillId="0" borderId="1">
      <alignment horizontal="right" vertical="center"/>
    </xf>
    <xf numFmtId="0" fontId="3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" fillId="0" borderId="3">
      <alignment horizontal="center" vertical="center" wrapText="1"/>
      <protection locked="0"/>
    </xf>
    <xf numFmtId="0" fontId="28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10">
      <alignment horizontal="center" vertical="center" wrapText="1"/>
      <protection locked="0"/>
    </xf>
    <xf numFmtId="0" fontId="3" fillId="0" borderId="11">
      <alignment horizontal="left" vertical="center"/>
    </xf>
    <xf numFmtId="4" fontId="35" fillId="0" borderId="1">
      <alignment horizontal="right" vertical="center"/>
      <protection locked="0"/>
    </xf>
    <xf numFmtId="4" fontId="3" fillId="0" borderId="12">
      <alignment horizontal="right" vertical="center"/>
    </xf>
    <xf numFmtId="0" fontId="3" fillId="0" borderId="1">
      <alignment horizontal="right" vertical="center"/>
    </xf>
    <xf numFmtId="177" fontId="39" fillId="0" borderId="1">
      <alignment horizontal="right" vertical="center"/>
    </xf>
    <xf numFmtId="4" fontId="35" fillId="0" borderId="12">
      <alignment horizontal="right" vertical="center"/>
    </xf>
    <xf numFmtId="0" fontId="42" fillId="0" borderId="0" applyNumberFormat="0" applyFill="0" applyBorder="0" applyAlignment="0" applyProtection="0">
      <alignment vertical="center"/>
    </xf>
    <xf numFmtId="0" fontId="3" fillId="0" borderId="5">
      <alignment horizontal="left" vertical="center"/>
      <protection locked="0"/>
    </xf>
    <xf numFmtId="0" fontId="0" fillId="6" borderId="17" applyNumberFormat="0" applyFont="0" applyAlignment="0" applyProtection="0">
      <alignment vertical="center"/>
    </xf>
    <xf numFmtId="0" fontId="4" fillId="0" borderId="11">
      <alignment horizontal="center" vertical="center"/>
      <protection locked="0"/>
    </xf>
    <xf numFmtId="0" fontId="4" fillId="0" borderId="1">
      <alignment vertical="center" wrapText="1"/>
    </xf>
    <xf numFmtId="0" fontId="28" fillId="18" borderId="0" applyNumberFormat="0" applyBorder="0" applyAlignment="0" applyProtection="0">
      <alignment vertical="center"/>
    </xf>
    <xf numFmtId="0" fontId="1" fillId="0" borderId="0"/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" fillId="0" borderId="0">
      <alignment vertical="top"/>
    </xf>
    <xf numFmtId="0" fontId="31" fillId="0" borderId="16" applyNumberFormat="0" applyFill="0" applyAlignment="0" applyProtection="0">
      <alignment vertical="center"/>
    </xf>
    <xf numFmtId="0" fontId="4" fillId="0" borderId="6">
      <alignment horizontal="center" vertical="center"/>
    </xf>
    <xf numFmtId="0" fontId="36" fillId="0" borderId="16" applyNumberFormat="0" applyFill="0" applyAlignment="0" applyProtection="0">
      <alignment vertical="center"/>
    </xf>
    <xf numFmtId="0" fontId="1" fillId="0" borderId="11">
      <alignment horizontal="center" vertical="center"/>
      <protection locked="0"/>
    </xf>
    <xf numFmtId="4" fontId="3" fillId="0" borderId="11">
      <alignment horizontal="right" vertical="center"/>
      <protection locked="0"/>
    </xf>
    <xf numFmtId="0" fontId="28" fillId="21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6" fillId="16" borderId="21" applyNumberFormat="0" applyAlignment="0" applyProtection="0">
      <alignment vertical="center"/>
    </xf>
    <xf numFmtId="0" fontId="45" fillId="16" borderId="18" applyNumberFormat="0" applyAlignment="0" applyProtection="0">
      <alignment vertical="center"/>
    </xf>
    <xf numFmtId="0" fontId="1" fillId="0" borderId="0">
      <alignment vertical="center"/>
    </xf>
    <xf numFmtId="0" fontId="47" fillId="20" borderId="22" applyNumberFormat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" fillId="0" borderId="0">
      <alignment horizontal="right" vertical="center"/>
    </xf>
    <xf numFmtId="0" fontId="28" fillId="14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" fillId="0" borderId="0">
      <alignment horizontal="right" vertical="center"/>
      <protection locked="0"/>
    </xf>
    <xf numFmtId="0" fontId="40" fillId="10" borderId="0" applyNumberFormat="0" applyBorder="0" applyAlignment="0" applyProtection="0">
      <alignment vertical="center"/>
    </xf>
    <xf numFmtId="0" fontId="38" fillId="0" borderId="0">
      <alignment vertical="top"/>
      <protection locked="0"/>
    </xf>
    <xf numFmtId="0" fontId="49" fillId="23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" fillId="0" borderId="0">
      <alignment horizontal="right" vertical="center"/>
    </xf>
    <xf numFmtId="0" fontId="32" fillId="2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" fillId="0" borderId="8">
      <alignment horizontal="left" vertical="center"/>
    </xf>
    <xf numFmtId="0" fontId="28" fillId="22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4" fillId="0" borderId="5">
      <alignment horizontal="center" vertical="center"/>
    </xf>
    <xf numFmtId="0" fontId="6" fillId="0" borderId="0">
      <alignment horizontal="center" vertical="center"/>
    </xf>
    <xf numFmtId="0" fontId="50" fillId="0" borderId="8">
      <alignment horizontal="center" vertical="center"/>
    </xf>
    <xf numFmtId="0" fontId="35" fillId="0" borderId="7">
      <alignment horizontal="center" vertical="center"/>
    </xf>
    <xf numFmtId="0" fontId="1" fillId="0" borderId="1"/>
    <xf numFmtId="0" fontId="3" fillId="0" borderId="5">
      <alignment horizontal="right" vertical="center"/>
      <protection locked="0"/>
    </xf>
    <xf numFmtId="3" fontId="1" fillId="0" borderId="3">
      <alignment horizontal="center" vertical="center"/>
    </xf>
    <xf numFmtId="0" fontId="35" fillId="0" borderId="7">
      <alignment horizontal="center" vertical="center"/>
      <protection locked="0"/>
    </xf>
    <xf numFmtId="3" fontId="1" fillId="0" borderId="1">
      <alignment horizontal="center" vertical="center"/>
    </xf>
    <xf numFmtId="0" fontId="2" fillId="0" borderId="0">
      <alignment horizontal="center" vertical="top"/>
    </xf>
    <xf numFmtId="0" fontId="1" fillId="0" borderId="0"/>
    <xf numFmtId="0" fontId="7" fillId="0" borderId="1">
      <alignment horizontal="center" vertical="center"/>
    </xf>
    <xf numFmtId="0" fontId="26" fillId="0" borderId="0">
      <alignment horizontal="center" vertical="center"/>
    </xf>
    <xf numFmtId="0" fontId="1" fillId="0" borderId="8">
      <alignment horizontal="center" vertical="center" wrapText="1"/>
      <protection locked="0"/>
    </xf>
    <xf numFmtId="0" fontId="3" fillId="0" borderId="0">
      <alignment horizontal="right"/>
    </xf>
    <xf numFmtId="4" fontId="3" fillId="0" borderId="1">
      <alignment horizontal="right" vertical="center"/>
      <protection locked="0"/>
    </xf>
    <xf numFmtId="4" fontId="35" fillId="0" borderId="1">
      <alignment horizontal="right" vertical="center"/>
    </xf>
    <xf numFmtId="4" fontId="3" fillId="0" borderId="12">
      <alignment horizontal="right" vertical="center"/>
      <protection locked="0"/>
    </xf>
    <xf numFmtId="0" fontId="38" fillId="0" borderId="0">
      <alignment vertical="top"/>
      <protection locked="0"/>
    </xf>
    <xf numFmtId="0" fontId="1" fillId="0" borderId="13">
      <alignment horizontal="center" vertical="center" wrapText="1"/>
    </xf>
    <xf numFmtId="0" fontId="1" fillId="0" borderId="8">
      <alignment horizontal="center" vertical="center"/>
      <protection locked="0"/>
    </xf>
    <xf numFmtId="0" fontId="1" fillId="0" borderId="11">
      <alignment horizontal="center" vertical="center" wrapText="1"/>
      <protection locked="0"/>
    </xf>
    <xf numFmtId="0" fontId="1" fillId="0" borderId="13">
      <alignment horizontal="center" vertical="center"/>
      <protection locked="0"/>
    </xf>
    <xf numFmtId="0" fontId="1" fillId="0" borderId="5">
      <alignment horizontal="center" vertical="center" wrapText="1"/>
    </xf>
    <xf numFmtId="0" fontId="1" fillId="0" borderId="0"/>
    <xf numFmtId="0" fontId="1" fillId="0" borderId="1">
      <alignment horizontal="center" vertical="center"/>
      <protection locked="0"/>
    </xf>
    <xf numFmtId="0" fontId="1" fillId="0" borderId="11">
      <alignment horizontal="center" vertical="center" wrapText="1"/>
    </xf>
    <xf numFmtId="0" fontId="3" fillId="0" borderId="0">
      <alignment vertical="top"/>
      <protection locked="0"/>
    </xf>
    <xf numFmtId="0" fontId="1" fillId="0" borderId="10">
      <alignment horizontal="center" vertical="center" wrapText="1"/>
      <protection locked="0"/>
    </xf>
    <xf numFmtId="0" fontId="3" fillId="0" borderId="0">
      <alignment horizontal="left" vertical="center"/>
    </xf>
    <xf numFmtId="49" fontId="4" fillId="0" borderId="5">
      <alignment horizontal="center" vertical="center" wrapText="1"/>
    </xf>
    <xf numFmtId="0" fontId="1" fillId="0" borderId="7">
      <alignment horizontal="center" vertical="center"/>
      <protection locked="0"/>
    </xf>
    <xf numFmtId="0" fontId="3" fillId="0" borderId="11">
      <alignment horizontal="right" vertical="center"/>
      <protection locked="0"/>
    </xf>
    <xf numFmtId="3" fontId="1" fillId="0" borderId="7">
      <alignment horizontal="center" vertical="center"/>
    </xf>
    <xf numFmtId="0" fontId="3" fillId="0" borderId="0">
      <alignment horizontal="right" wrapText="1"/>
      <protection locked="0"/>
    </xf>
    <xf numFmtId="4" fontId="3" fillId="0" borderId="7">
      <alignment horizontal="right" vertical="center"/>
      <protection locked="0"/>
    </xf>
    <xf numFmtId="0" fontId="1" fillId="0" borderId="9">
      <alignment horizontal="center" vertical="center" wrapText="1"/>
    </xf>
    <xf numFmtId="0" fontId="4" fillId="0" borderId="7">
      <alignment horizontal="center" vertical="center"/>
      <protection locked="0"/>
    </xf>
    <xf numFmtId="3" fontId="1" fillId="0" borderId="11">
      <alignment horizontal="center" vertical="center"/>
    </xf>
    <xf numFmtId="0" fontId="3" fillId="0" borderId="11">
      <alignment horizontal="right" vertical="center"/>
    </xf>
    <xf numFmtId="0" fontId="4" fillId="0" borderId="3">
      <alignment horizontal="center" vertical="center"/>
    </xf>
    <xf numFmtId="0" fontId="50" fillId="0" borderId="5">
      <alignment horizontal="center" vertical="center"/>
    </xf>
    <xf numFmtId="0" fontId="1" fillId="0" borderId="1"/>
    <xf numFmtId="0" fontId="3" fillId="0" borderId="1">
      <alignment horizontal="left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5">
      <alignment horizontal="center" vertical="center" wrapText="1"/>
      <protection locked="0"/>
    </xf>
    <xf numFmtId="0" fontId="4" fillId="0" borderId="2">
      <alignment horizontal="center" vertical="center"/>
    </xf>
    <xf numFmtId="0" fontId="1" fillId="0" borderId="9">
      <alignment horizontal="center" vertical="center" wrapText="1"/>
      <protection locked="0"/>
    </xf>
    <xf numFmtId="0" fontId="4" fillId="0" borderId="7">
      <alignment horizontal="center" vertical="center"/>
    </xf>
    <xf numFmtId="0" fontId="1" fillId="0" borderId="10">
      <alignment horizontal="center" vertical="center" wrapText="1"/>
    </xf>
    <xf numFmtId="0" fontId="3" fillId="0" borderId="1">
      <alignment horizontal="left" vertical="center"/>
    </xf>
    <xf numFmtId="0" fontId="1" fillId="0" borderId="11">
      <alignment horizontal="center" vertical="center"/>
    </xf>
    <xf numFmtId="0" fontId="3" fillId="0" borderId="7">
      <alignment horizontal="left" vertical="center"/>
    </xf>
    <xf numFmtId="0" fontId="1" fillId="0" borderId="8">
      <alignment horizontal="center" vertical="center" wrapText="1"/>
    </xf>
    <xf numFmtId="176" fontId="39" fillId="0" borderId="1">
      <alignment horizontal="right" vertical="center"/>
    </xf>
    <xf numFmtId="179" fontId="39" fillId="0" borderId="1">
      <alignment horizontal="right" vertical="center"/>
    </xf>
    <xf numFmtId="179" fontId="39" fillId="0" borderId="1">
      <alignment horizontal="right" vertical="center"/>
    </xf>
    <xf numFmtId="0" fontId="4" fillId="0" borderId="9">
      <alignment horizontal="center" vertical="center"/>
    </xf>
    <xf numFmtId="0" fontId="3" fillId="0" borderId="11">
      <alignment horizontal="left" vertical="center" wrapText="1"/>
    </xf>
    <xf numFmtId="10" fontId="39" fillId="0" borderId="1">
      <alignment horizontal="right" vertical="center"/>
    </xf>
    <xf numFmtId="0" fontId="4" fillId="0" borderId="5">
      <alignment horizontal="center" vertical="center" wrapText="1"/>
    </xf>
    <xf numFmtId="49" fontId="39" fillId="0" borderId="1">
      <alignment horizontal="left" vertical="center" wrapText="1"/>
    </xf>
    <xf numFmtId="21" fontId="39" fillId="0" borderId="1">
      <alignment horizontal="right" vertical="center"/>
    </xf>
    <xf numFmtId="0" fontId="4" fillId="0" borderId="0">
      <alignment horizontal="right" wrapText="1"/>
    </xf>
    <xf numFmtId="0" fontId="7" fillId="0" borderId="0">
      <alignment vertical="top"/>
    </xf>
    <xf numFmtId="49" fontId="1" fillId="0" borderId="0"/>
    <xf numFmtId="0" fontId="1" fillId="0" borderId="0"/>
    <xf numFmtId="0" fontId="4" fillId="0" borderId="23">
      <alignment horizontal="center" vertical="center" wrapText="1"/>
    </xf>
    <xf numFmtId="0" fontId="4" fillId="0" borderId="0">
      <protection locked="0"/>
    </xf>
    <xf numFmtId="0" fontId="21" fillId="0" borderId="0">
      <alignment horizontal="center" vertical="center"/>
    </xf>
    <xf numFmtId="0" fontId="6" fillId="0" borderId="0">
      <alignment horizontal="center" vertical="center"/>
      <protection locked="0"/>
    </xf>
    <xf numFmtId="0" fontId="1" fillId="0" borderId="6">
      <alignment horizontal="center" vertical="center" wrapText="1"/>
    </xf>
    <xf numFmtId="0" fontId="4" fillId="0" borderId="0">
      <alignment horizontal="right" vertical="center"/>
      <protection locked="0"/>
    </xf>
    <xf numFmtId="49" fontId="4" fillId="0" borderId="1">
      <alignment horizontal="center" vertical="center"/>
    </xf>
    <xf numFmtId="0" fontId="1" fillId="0" borderId="7">
      <alignment horizontal="center" vertical="center"/>
    </xf>
    <xf numFmtId="0" fontId="3" fillId="0" borderId="3">
      <alignment horizontal="center" vertical="center"/>
      <protection locked="0"/>
    </xf>
    <xf numFmtId="0" fontId="1" fillId="0" borderId="0"/>
    <xf numFmtId="0" fontId="3" fillId="0" borderId="3">
      <alignment horizontal="center" vertical="center" wrapText="1"/>
      <protection locked="0"/>
    </xf>
    <xf numFmtId="0" fontId="4" fillId="0" borderId="0">
      <alignment horizontal="left" vertical="center"/>
    </xf>
    <xf numFmtId="0" fontId="3" fillId="0" borderId="8">
      <alignment horizontal="left" vertical="center" wrapText="1"/>
      <protection locked="0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/>
    </xf>
    <xf numFmtId="0" fontId="4" fillId="0" borderId="6">
      <alignment horizontal="center" vertical="center" wrapText="1"/>
    </xf>
    <xf numFmtId="0" fontId="4" fillId="0" borderId="2">
      <alignment horizontal="center" vertical="center"/>
    </xf>
    <xf numFmtId="0" fontId="4" fillId="0" borderId="7">
      <alignment horizontal="center" vertical="center" wrapText="1"/>
    </xf>
    <xf numFmtId="0" fontId="4" fillId="0" borderId="7">
      <alignment horizontal="center" vertical="center"/>
    </xf>
    <xf numFmtId="0" fontId="3" fillId="0" borderId="5">
      <alignment horizontal="left" vertical="center" wrapText="1"/>
      <protection locked="0"/>
    </xf>
    <xf numFmtId="0" fontId="4" fillId="0" borderId="0"/>
    <xf numFmtId="0" fontId="4" fillId="0" borderId="8">
      <alignment horizontal="center" vertical="center"/>
    </xf>
    <xf numFmtId="0" fontId="2" fillId="0" borderId="0">
      <alignment horizontal="center" vertical="center"/>
    </xf>
    <xf numFmtId="0" fontId="4" fillId="0" borderId="3">
      <alignment horizontal="center" vertical="center" wrapText="1"/>
      <protection locked="0"/>
    </xf>
    <xf numFmtId="0" fontId="1" fillId="0" borderId="0">
      <alignment horizontal="right"/>
      <protection locked="0"/>
    </xf>
    <xf numFmtId="0" fontId="4" fillId="0" borderId="5">
      <alignment horizontal="center" vertical="center"/>
    </xf>
    <xf numFmtId="0" fontId="1" fillId="0" borderId="1">
      <alignment horizontal="center" vertical="center"/>
      <protection locked="0"/>
    </xf>
    <xf numFmtId="0" fontId="3" fillId="0" borderId="0">
      <alignment horizontal="left" vertical="center"/>
      <protection locked="0"/>
    </xf>
    <xf numFmtId="3" fontId="4" fillId="0" borderId="11">
      <alignment horizontal="center" vertical="top"/>
      <protection locked="0"/>
    </xf>
    <xf numFmtId="0" fontId="4" fillId="0" borderId="2">
      <alignment horizontal="center" vertical="center" wrapText="1"/>
      <protection locked="0"/>
    </xf>
    <xf numFmtId="0" fontId="1" fillId="0" borderId="11">
      <alignment horizontal="center" vertical="top"/>
    </xf>
    <xf numFmtId="0" fontId="4" fillId="0" borderId="6">
      <alignment horizontal="center" vertical="center" wrapText="1"/>
      <protection locked="0"/>
    </xf>
    <xf numFmtId="0" fontId="4" fillId="0" borderId="7">
      <alignment horizontal="center" vertical="center" wrapText="1"/>
      <protection locked="0"/>
    </xf>
    <xf numFmtId="0" fontId="4" fillId="0" borderId="5">
      <alignment horizontal="center" vertical="center"/>
      <protection locked="0"/>
    </xf>
    <xf numFmtId="0" fontId="1" fillId="0" borderId="1">
      <alignment horizontal="center" vertical="center"/>
    </xf>
    <xf numFmtId="0" fontId="4" fillId="0" borderId="5">
      <alignment horizontal="center" vertical="center" wrapText="1"/>
      <protection locked="0"/>
    </xf>
    <xf numFmtId="0" fontId="3" fillId="0" borderId="1">
      <alignment horizontal="left" vertical="center" wrapText="1"/>
      <protection locked="0"/>
    </xf>
    <xf numFmtId="0" fontId="1" fillId="0" borderId="5">
      <alignment horizontal="center"/>
    </xf>
    <xf numFmtId="0" fontId="4" fillId="0" borderId="11">
      <alignment horizontal="center" vertical="center"/>
    </xf>
    <xf numFmtId="0" fontId="4" fillId="0" borderId="1">
      <alignment horizontal="center" vertical="center"/>
    </xf>
    <xf numFmtId="0" fontId="3" fillId="0" borderId="0">
      <alignment horizontal="right"/>
    </xf>
    <xf numFmtId="0" fontId="1" fillId="0" borderId="0"/>
    <xf numFmtId="0" fontId="1" fillId="0" borderId="11">
      <alignment horizontal="center" vertical="center" wrapText="1"/>
    </xf>
    <xf numFmtId="3" fontId="4" fillId="0" borderId="11">
      <alignment horizontal="center" vertical="center"/>
      <protection locked="0"/>
    </xf>
    <xf numFmtId="0" fontId="1" fillId="0" borderId="9">
      <alignment horizontal="center" vertical="center" wrapText="1"/>
    </xf>
    <xf numFmtId="49" fontId="1" fillId="0" borderId="0">
      <protection locked="0"/>
    </xf>
    <xf numFmtId="3" fontId="4" fillId="0" borderId="11">
      <alignment horizontal="center" vertical="center"/>
    </xf>
    <xf numFmtId="0" fontId="1" fillId="0" borderId="0">
      <alignment vertical="top"/>
      <protection locked="0"/>
    </xf>
    <xf numFmtId="0" fontId="1" fillId="0" borderId="9">
      <alignment horizontal="center" vertical="center"/>
    </xf>
    <xf numFmtId="0" fontId="3" fillId="0" borderId="8">
      <alignment horizontal="left" vertical="center"/>
      <protection locked="0"/>
    </xf>
    <xf numFmtId="0" fontId="3" fillId="0" borderId="0">
      <alignment horizontal="left" vertical="center" wrapText="1"/>
      <protection locked="0"/>
    </xf>
    <xf numFmtId="0" fontId="1" fillId="0" borderId="12">
      <alignment horizontal="center" vertical="center" wrapText="1"/>
      <protection locked="0"/>
    </xf>
    <xf numFmtId="0" fontId="25" fillId="0" borderId="0">
      <alignment horizontal="center" vertical="center"/>
    </xf>
    <xf numFmtId="0" fontId="4" fillId="0" borderId="2">
      <alignment horizontal="center" vertical="center"/>
      <protection locked="0"/>
    </xf>
    <xf numFmtId="0" fontId="9" fillId="0" borderId="0">
      <alignment horizontal="right"/>
      <protection locked="0"/>
    </xf>
    <xf numFmtId="49" fontId="9" fillId="0" borderId="0">
      <protection locked="0"/>
    </xf>
    <xf numFmtId="49" fontId="4" fillId="0" borderId="2">
      <alignment horizontal="center" vertical="center" wrapText="1"/>
      <protection locked="0"/>
    </xf>
    <xf numFmtId="0" fontId="1" fillId="0" borderId="0">
      <alignment vertical="center"/>
    </xf>
    <xf numFmtId="49" fontId="4" fillId="0" borderId="6">
      <alignment horizontal="center" vertical="center" wrapText="1"/>
      <protection locked="0"/>
    </xf>
    <xf numFmtId="0" fontId="3" fillId="0" borderId="5">
      <alignment vertical="center" wrapText="1"/>
      <protection locked="0"/>
    </xf>
    <xf numFmtId="0" fontId="6" fillId="0" borderId="0">
      <alignment horizontal="center" vertical="center" wrapText="1"/>
    </xf>
    <xf numFmtId="49" fontId="4" fillId="0" borderId="1">
      <alignment horizontal="center" vertical="center"/>
      <protection locked="0"/>
    </xf>
    <xf numFmtId="0" fontId="4" fillId="0" borderId="3">
      <alignment horizontal="center" vertical="center" wrapText="1"/>
    </xf>
    <xf numFmtId="0" fontId="3" fillId="0" borderId="0">
      <alignment horizontal="left" vertical="center"/>
    </xf>
    <xf numFmtId="0" fontId="10" fillId="0" borderId="0">
      <alignment horizontal="center" vertical="center"/>
      <protection locked="0"/>
    </xf>
    <xf numFmtId="0" fontId="1" fillId="0" borderId="5">
      <alignment horizontal="center" vertical="center"/>
      <protection locked="0"/>
    </xf>
    <xf numFmtId="0" fontId="4" fillId="0" borderId="8">
      <alignment horizontal="center" vertical="center" wrapText="1"/>
    </xf>
    <xf numFmtId="0" fontId="4" fillId="0" borderId="1">
      <alignment horizontal="center" vertical="center" wrapText="1"/>
    </xf>
    <xf numFmtId="0" fontId="1" fillId="0" borderId="0">
      <alignment horizontal="right"/>
    </xf>
    <xf numFmtId="0" fontId="3" fillId="0" borderId="1">
      <alignment vertical="center" wrapText="1"/>
    </xf>
    <xf numFmtId="0" fontId="10" fillId="0" borderId="0">
      <alignment horizontal="center" vertical="center"/>
    </xf>
    <xf numFmtId="0" fontId="3" fillId="0" borderId="1">
      <alignment horizontal="center" vertical="center" wrapText="1"/>
      <protection locked="0"/>
    </xf>
    <xf numFmtId="0" fontId="10" fillId="0" borderId="0">
      <alignment horizontal="center" vertical="center" wrapText="1"/>
      <protection locked="0"/>
    </xf>
    <xf numFmtId="0" fontId="1" fillId="0" borderId="8">
      <alignment horizontal="center" vertical="center"/>
      <protection locked="0"/>
    </xf>
    <xf numFmtId="0" fontId="1" fillId="0" borderId="0"/>
    <xf numFmtId="0" fontId="3" fillId="0" borderId="5">
      <alignment horizontal="left" vertical="center"/>
    </xf>
    <xf numFmtId="0" fontId="3" fillId="0" borderId="1">
      <alignment horizontal="left" vertical="center" wrapText="1"/>
    </xf>
    <xf numFmtId="0" fontId="1" fillId="0" borderId="0">
      <alignment vertical="center"/>
    </xf>
    <xf numFmtId="0" fontId="4" fillId="0" borderId="13">
      <alignment horizontal="center" vertical="center" wrapText="1"/>
    </xf>
    <xf numFmtId="0" fontId="4" fillId="0" borderId="1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6" fillId="0" borderId="0">
      <alignment horizontal="center" vertical="center"/>
    </xf>
    <xf numFmtId="0" fontId="3" fillId="0" borderId="11">
      <alignment horizontal="right" vertical="center"/>
    </xf>
    <xf numFmtId="0" fontId="1" fillId="0" borderId="0"/>
    <xf numFmtId="0" fontId="8" fillId="0" borderId="0">
      <alignment horizontal="center" vertical="center" wrapText="1"/>
    </xf>
    <xf numFmtId="0" fontId="4" fillId="0" borderId="3">
      <alignment horizontal="center" vertical="center"/>
      <protection locked="0"/>
    </xf>
    <xf numFmtId="0" fontId="1" fillId="0" borderId="1">
      <alignment horizontal="center"/>
    </xf>
    <xf numFmtId="0" fontId="4" fillId="0" borderId="0">
      <alignment horizontal="left" vertical="center" wrapText="1"/>
    </xf>
    <xf numFmtId="0" fontId="8" fillId="0" borderId="0">
      <alignment horizontal="center" vertical="center"/>
    </xf>
    <xf numFmtId="0" fontId="4" fillId="0" borderId="0">
      <alignment wrapText="1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4" fillId="0" borderId="23">
      <alignment horizontal="center" vertical="center"/>
    </xf>
    <xf numFmtId="0" fontId="3" fillId="0" borderId="13">
      <alignment horizontal="left" vertical="center"/>
    </xf>
    <xf numFmtId="0" fontId="4" fillId="0" borderId="9">
      <alignment horizontal="center" vertical="center" wrapText="1"/>
      <protection locked="0"/>
    </xf>
    <xf numFmtId="0" fontId="4" fillId="0" borderId="12">
      <alignment horizontal="center" vertical="center" wrapText="1"/>
      <protection locked="0"/>
    </xf>
    <xf numFmtId="0" fontId="4" fillId="0" borderId="9">
      <alignment horizontal="center" vertical="center" wrapText="1"/>
    </xf>
    <xf numFmtId="0" fontId="1" fillId="0" borderId="0">
      <alignment horizontal="center" wrapText="1"/>
    </xf>
    <xf numFmtId="0" fontId="18" fillId="0" borderId="3">
      <alignment horizontal="center" vertical="center" wrapText="1"/>
    </xf>
    <xf numFmtId="0" fontId="17" fillId="0" borderId="0">
      <alignment horizontal="center" vertical="center" wrapText="1"/>
    </xf>
    <xf numFmtId="0" fontId="18" fillId="0" borderId="1">
      <alignment horizontal="center" vertical="center" wrapText="1"/>
    </xf>
    <xf numFmtId="49" fontId="1" fillId="0" borderId="0"/>
    <xf numFmtId="0" fontId="1" fillId="0" borderId="3">
      <alignment horizontal="center" vertical="center"/>
    </xf>
    <xf numFmtId="49" fontId="4" fillId="0" borderId="8">
      <alignment horizontal="center" vertical="center" wrapText="1"/>
    </xf>
    <xf numFmtId="0" fontId="50" fillId="0" borderId="3">
      <alignment horizontal="center" vertical="center"/>
    </xf>
    <xf numFmtId="0" fontId="1" fillId="0" borderId="0">
      <alignment wrapText="1"/>
    </xf>
    <xf numFmtId="0" fontId="2" fillId="0" borderId="0">
      <alignment horizontal="center" vertical="center" wrapText="1"/>
    </xf>
    <xf numFmtId="0" fontId="4" fillId="0" borderId="10">
      <alignment horizontal="center" vertical="center" wrapText="1"/>
    </xf>
    <xf numFmtId="0" fontId="4" fillId="0" borderId="11">
      <alignment horizontal="center" vertical="center" wrapText="1"/>
    </xf>
    <xf numFmtId="0" fontId="1" fillId="0" borderId="0">
      <protection locked="0"/>
    </xf>
    <xf numFmtId="0" fontId="4" fillId="0" borderId="11">
      <alignment horizontal="center" vertical="center" wrapText="1"/>
      <protection locked="0"/>
    </xf>
    <xf numFmtId="0" fontId="3" fillId="0" borderId="11">
      <alignment horizontal="right" vertical="center"/>
      <protection locked="0"/>
    </xf>
    <xf numFmtId="0" fontId="3" fillId="0" borderId="0">
      <alignment vertical="top" wrapText="1"/>
      <protection locked="0"/>
    </xf>
    <xf numFmtId="0" fontId="3" fillId="0" borderId="0">
      <alignment horizontal="right"/>
      <protection locked="0"/>
    </xf>
    <xf numFmtId="0" fontId="3" fillId="0" borderId="0">
      <alignment horizontal="left" vertical="center" wrapText="1"/>
    </xf>
    <xf numFmtId="0" fontId="2" fillId="0" borderId="0">
      <alignment horizontal="center" vertical="center" wrapText="1"/>
      <protection locked="0"/>
    </xf>
    <xf numFmtId="0" fontId="4" fillId="0" borderId="8">
      <alignment horizontal="center" vertical="center" wrapText="1"/>
      <protection locked="0"/>
    </xf>
    <xf numFmtId="0" fontId="4" fillId="0" borderId="8">
      <alignment horizontal="center" vertical="center"/>
      <protection locked="0"/>
    </xf>
    <xf numFmtId="0" fontId="3" fillId="0" borderId="0">
      <alignment horizontal="right" wrapText="1"/>
      <protection locked="0"/>
    </xf>
    <xf numFmtId="0" fontId="4" fillId="0" borderId="13">
      <alignment horizontal="center" vertical="center"/>
      <protection locked="0"/>
    </xf>
    <xf numFmtId="0" fontId="4" fillId="0" borderId="13">
      <alignment horizontal="center" vertical="center" wrapText="1"/>
      <protection locked="0"/>
    </xf>
    <xf numFmtId="0" fontId="3" fillId="0" borderId="0">
      <alignment horizontal="right" vertical="center" wrapText="1"/>
      <protection locked="0"/>
    </xf>
    <xf numFmtId="0" fontId="3" fillId="0" borderId="0">
      <alignment horizontal="right" vertical="center" wrapText="1"/>
    </xf>
    <xf numFmtId="0" fontId="3" fillId="0" borderId="0">
      <alignment horizontal="right" wrapText="1"/>
    </xf>
    <xf numFmtId="0" fontId="3" fillId="0" borderId="12">
      <alignment horizontal="center" vertical="center"/>
    </xf>
    <xf numFmtId="0" fontId="9" fillId="0" borderId="0">
      <alignment horizontal="right"/>
      <protection locked="0"/>
    </xf>
  </cellStyleXfs>
  <cellXfs count="279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183" applyFont="1" applyBorder="1">
      <alignment horizontal="center" vertical="center"/>
    </xf>
    <xf numFmtId="0" fontId="1" fillId="0" borderId="2" xfId="183" applyFont="1" applyBorder="1">
      <alignment horizontal="center" vertical="center"/>
    </xf>
    <xf numFmtId="0" fontId="1" fillId="0" borderId="1" xfId="175" applyFont="1" applyBorder="1">
      <alignment horizontal="center" vertical="center"/>
      <protection locked="0"/>
    </xf>
    <xf numFmtId="49" fontId="5" fillId="0" borderId="1" xfId="142" applyNumberFormat="1" applyFont="1" applyBorder="1">
      <alignment horizontal="left" vertical="center" wrapText="1"/>
    </xf>
    <xf numFmtId="0" fontId="0" fillId="0" borderId="1" xfId="0" applyFont="1" applyBorder="1"/>
    <xf numFmtId="179" fontId="5" fillId="0" borderId="3" xfId="0" applyNumberFormat="1" applyFont="1" applyBorder="1" applyAlignment="1">
      <alignment horizontal="right" vertical="center"/>
    </xf>
    <xf numFmtId="0" fontId="0" fillId="0" borderId="4" xfId="0" applyFont="1" applyBorder="1"/>
    <xf numFmtId="179" fontId="5" fillId="0" borderId="5" xfId="0" applyNumberFormat="1" applyFont="1" applyBorder="1" applyAlignment="1">
      <alignment horizontal="right" vertical="center"/>
    </xf>
    <xf numFmtId="0" fontId="3" fillId="0" borderId="1" xfId="158" applyFont="1" applyBorder="1">
      <alignment horizontal="center" vertical="center" wrapText="1"/>
      <protection locked="0"/>
    </xf>
    <xf numFmtId="0" fontId="3" fillId="0" borderId="1" xfId="160" applyFont="1" applyBorder="1">
      <alignment horizontal="left" vertical="center" wrapText="1"/>
      <protection locked="0"/>
    </xf>
    <xf numFmtId="0" fontId="3" fillId="0" borderId="1" xfId="168" applyFont="1" applyBorder="1">
      <alignment horizontal="left" vertical="center" wrapText="1"/>
      <protection locked="0"/>
    </xf>
    <xf numFmtId="49" fontId="1" fillId="0" borderId="0" xfId="161" applyNumberFormat="1" applyFont="1" applyBorder="1"/>
    <xf numFmtId="0" fontId="2" fillId="0" borderId="0" xfId="171" applyFont="1" applyBorder="1">
      <alignment horizontal="center" vertical="center"/>
    </xf>
    <xf numFmtId="0" fontId="4" fillId="0" borderId="0" xfId="159" applyFont="1" applyBorder="1">
      <alignment horizontal="left" vertical="center"/>
    </xf>
    <xf numFmtId="0" fontId="4" fillId="0" borderId="0" xfId="169" applyFont="1" applyBorder="1"/>
    <xf numFmtId="0" fontId="4" fillId="0" borderId="2" xfId="178" applyFont="1" applyBorder="1">
      <alignment horizontal="center" vertical="center" wrapText="1"/>
      <protection locked="0"/>
    </xf>
    <xf numFmtId="0" fontId="4" fillId="0" borderId="2" xfId="162" applyFont="1" applyBorder="1">
      <alignment horizontal="center" vertical="center" wrapText="1"/>
    </xf>
    <xf numFmtId="0" fontId="4" fillId="0" borderId="2" xfId="165" applyFont="1" applyBorder="1">
      <alignment horizontal="center" vertical="center"/>
    </xf>
    <xf numFmtId="0" fontId="4" fillId="0" borderId="6" xfId="180" applyFont="1" applyBorder="1">
      <alignment horizontal="center" vertical="center" wrapText="1"/>
      <protection locked="0"/>
    </xf>
    <xf numFmtId="0" fontId="4" fillId="0" borderId="6" xfId="164" applyFont="1" applyBorder="1">
      <alignment horizontal="center" vertical="center" wrapText="1"/>
    </xf>
    <xf numFmtId="0" fontId="4" fillId="0" borderId="6" xfId="42" applyFont="1" applyBorder="1">
      <alignment horizontal="center" vertical="center"/>
    </xf>
    <xf numFmtId="0" fontId="4" fillId="0" borderId="7" xfId="181" applyFont="1" applyBorder="1">
      <alignment horizontal="center" vertical="center" wrapText="1"/>
      <protection locked="0"/>
    </xf>
    <xf numFmtId="0" fontId="4" fillId="0" borderId="7" xfId="166" applyFont="1" applyBorder="1">
      <alignment horizontal="center" vertical="center" wrapText="1"/>
    </xf>
    <xf numFmtId="0" fontId="4" fillId="0" borderId="7" xfId="167" applyFont="1" applyBorder="1">
      <alignment horizontal="center" vertical="center"/>
    </xf>
    <xf numFmtId="0" fontId="3" fillId="0" borderId="1" xfId="225" applyFont="1" applyBorder="1">
      <alignment horizontal="left" vertical="center" wrapText="1"/>
    </xf>
    <xf numFmtId="179" fontId="5" fillId="0" borderId="1" xfId="0" applyNumberFormat="1" applyFont="1" applyBorder="1" applyAlignment="1">
      <alignment horizontal="right" vertical="center"/>
    </xf>
    <xf numFmtId="0" fontId="1" fillId="0" borderId="3" xfId="19" applyFont="1" applyBorder="1">
      <alignment horizontal="center" vertical="center" wrapText="1"/>
      <protection locked="0"/>
    </xf>
    <xf numFmtId="0" fontId="3" fillId="0" borderId="8" xfId="73" applyFont="1" applyBorder="1">
      <alignment horizontal="left" vertical="center"/>
    </xf>
    <xf numFmtId="0" fontId="3" fillId="0" borderId="5" xfId="224" applyFont="1" applyBorder="1">
      <alignment horizontal="left" vertical="center"/>
    </xf>
    <xf numFmtId="0" fontId="0" fillId="0" borderId="0" xfId="0" applyFont="1" applyBorder="1" applyAlignment="1">
      <alignment horizontal="left"/>
    </xf>
    <xf numFmtId="0" fontId="1" fillId="0" borderId="0" xfId="58" applyFont="1" applyBorder="1">
      <alignment horizontal="right" vertical="center"/>
      <protection locked="0"/>
    </xf>
    <xf numFmtId="0" fontId="4" fillId="0" borderId="3" xfId="163" applyFont="1" applyBorder="1">
      <alignment horizontal="center" vertical="center"/>
    </xf>
    <xf numFmtId="0" fontId="4" fillId="0" borderId="8" xfId="170" applyFont="1" applyBorder="1">
      <alignment horizontal="center" vertical="center"/>
    </xf>
    <xf numFmtId="0" fontId="4" fillId="0" borderId="5" xfId="174" applyFont="1" applyBorder="1">
      <alignment horizontal="center" vertical="center"/>
    </xf>
    <xf numFmtId="0" fontId="3" fillId="0" borderId="0" xfId="67" applyFont="1" applyBorder="1">
      <alignment horizontal="right" vertical="center"/>
    </xf>
    <xf numFmtId="0" fontId="6" fillId="0" borderId="0" xfId="209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3" xfId="211" applyFont="1" applyBorder="1">
      <alignment horizontal="center" vertical="center" wrapText="1"/>
    </xf>
    <xf numFmtId="0" fontId="4" fillId="0" borderId="8" xfId="215" applyFont="1" applyBorder="1">
      <alignment horizontal="center" vertical="center" wrapText="1"/>
    </xf>
    <xf numFmtId="0" fontId="4" fillId="0" borderId="5" xfId="141" applyFont="1" applyBorder="1">
      <alignment horizontal="center" vertical="center" wrapText="1"/>
    </xf>
    <xf numFmtId="0" fontId="4" fillId="0" borderId="1" xfId="216" applyFont="1" applyBorder="1">
      <alignment horizontal="center" vertical="center" wrapText="1"/>
    </xf>
    <xf numFmtId="0" fontId="3" fillId="0" borderId="1" xfId="220" applyFont="1" applyBorder="1">
      <alignment horizontal="center" vertical="center" wrapText="1"/>
      <protection locked="0"/>
    </xf>
    <xf numFmtId="0" fontId="3" fillId="0" borderId="5" xfId="208" applyFont="1" applyBorder="1">
      <alignment vertical="center" wrapText="1"/>
      <protection locked="0"/>
    </xf>
    <xf numFmtId="0" fontId="0" fillId="0" borderId="0" xfId="0" applyFont="1" applyAlignment="1">
      <alignment horizontal="center"/>
    </xf>
    <xf numFmtId="0" fontId="0" fillId="0" borderId="0" xfId="0" applyFont="1" applyBorder="1" applyAlignment="1"/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228" applyFont="1" applyBorder="1">
      <alignment horizontal="center" vertical="center"/>
      <protection locked="0"/>
    </xf>
    <xf numFmtId="0" fontId="4" fillId="0" borderId="1" xfId="229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54" applyFont="1" applyBorder="1">
      <alignment horizontal="right" vertical="center"/>
    </xf>
    <xf numFmtId="0" fontId="7" fillId="0" borderId="0" xfId="145" applyFont="1" applyBorder="1">
      <alignment vertical="top"/>
    </xf>
    <xf numFmtId="0" fontId="8" fillId="0" borderId="0" xfId="237" applyFont="1" applyBorder="1">
      <alignment horizontal="center" vertical="center" wrapText="1"/>
    </xf>
    <xf numFmtId="0" fontId="8" fillId="0" borderId="0" xfId="241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242" applyFont="1" applyBorder="1">
      <alignment wrapText="1"/>
    </xf>
    <xf numFmtId="0" fontId="4" fillId="0" borderId="0" xfId="144" applyFont="1" applyBorder="1">
      <alignment horizontal="right" wrapText="1"/>
    </xf>
    <xf numFmtId="0" fontId="4" fillId="0" borderId="0" xfId="149" applyFont="1" applyBorder="1">
      <protection locked="0"/>
    </xf>
    <xf numFmtId="0" fontId="4" fillId="0" borderId="1" xfId="148" applyFont="1" applyBorder="1">
      <alignment horizontal="center" vertical="center" wrapText="1"/>
    </xf>
    <xf numFmtId="0" fontId="4" fillId="0" borderId="1" xfId="188" applyFont="1" applyBorder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33" applyFont="1" applyBorder="1">
      <alignment vertical="center" wrapText="1"/>
    </xf>
    <xf numFmtId="0" fontId="4" fillId="0" borderId="0" xfId="153" applyFont="1" applyBorder="1">
      <alignment horizontal="right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228" applyFont="1" applyBorder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179" fontId="5" fillId="0" borderId="7" xfId="0" applyNumberFormat="1" applyFont="1" applyBorder="1" applyAlignment="1">
      <alignment horizontal="right" vertical="center"/>
    </xf>
    <xf numFmtId="0" fontId="3" fillId="0" borderId="0" xfId="233" applyFont="1" applyBorder="1">
      <alignment horizontal="right" vertical="center"/>
      <protection locked="0"/>
    </xf>
    <xf numFmtId="0" fontId="4" fillId="0" borderId="5" xfId="228" applyFont="1" applyBorder="1">
      <alignment horizontal="center" vertical="center"/>
      <protection locked="0"/>
    </xf>
    <xf numFmtId="0" fontId="1" fillId="0" borderId="5" xfId="239" applyFont="1" applyBorder="1">
      <alignment horizontal="center"/>
    </xf>
    <xf numFmtId="0" fontId="1" fillId="0" borderId="0" xfId="259" applyFont="1" applyBorder="1">
      <alignment wrapText="1"/>
    </xf>
    <xf numFmtId="0" fontId="1" fillId="0" borderId="0" xfId="263" applyFont="1" applyBorder="1">
      <protection locked="0"/>
    </xf>
    <xf numFmtId="0" fontId="2" fillId="0" borderId="0" xfId="260" applyFont="1" applyBorder="1">
      <alignment horizontal="center" vertical="center" wrapText="1"/>
    </xf>
    <xf numFmtId="0" fontId="2" fillId="0" borderId="0" xfId="231" applyFont="1" applyBorder="1">
      <alignment horizontal="center" vertical="center"/>
      <protection locked="0"/>
    </xf>
    <xf numFmtId="0" fontId="3" fillId="0" borderId="0" xfId="268" applyFont="1" applyBorder="1">
      <alignment horizontal="left" vertical="center" wrapText="1"/>
    </xf>
    <xf numFmtId="0" fontId="4" fillId="0" borderId="9" xfId="250" applyFont="1" applyBorder="1">
      <alignment horizontal="center" vertical="center" wrapText="1"/>
    </xf>
    <xf numFmtId="0" fontId="4" fillId="0" borderId="9" xfId="248" applyFont="1" applyBorder="1">
      <alignment horizontal="center" vertical="center" wrapText="1"/>
      <protection locked="0"/>
    </xf>
    <xf numFmtId="0" fontId="4" fillId="0" borderId="10" xfId="261" applyFont="1" applyBorder="1">
      <alignment horizontal="center" vertical="center" wrapText="1"/>
    </xf>
    <xf numFmtId="0" fontId="4" fillId="0" borderId="10" xfId="22" applyFont="1" applyBorder="1">
      <alignment horizontal="center" vertical="center" wrapText="1"/>
      <protection locked="0"/>
    </xf>
    <xf numFmtId="0" fontId="4" fillId="0" borderId="11" xfId="262" applyFont="1" applyBorder="1">
      <alignment horizontal="center" vertical="center" wrapText="1"/>
    </xf>
    <xf numFmtId="0" fontId="4" fillId="0" borderId="11" xfId="264" applyFont="1" applyBorder="1">
      <alignment horizontal="center" vertical="center" wrapText="1"/>
      <protection locked="0"/>
    </xf>
    <xf numFmtId="0" fontId="3" fillId="0" borderId="11" xfId="139" applyFont="1" applyBorder="1">
      <alignment horizontal="left" vertical="center" wrapText="1"/>
    </xf>
    <xf numFmtId="0" fontId="3" fillId="0" borderId="11" xfId="265" applyFont="1" applyBorder="1">
      <alignment horizontal="right" vertical="center"/>
      <protection locked="0"/>
    </xf>
    <xf numFmtId="0" fontId="3" fillId="0" borderId="12" xfId="278" applyFont="1" applyBorder="1">
      <alignment horizontal="center" vertical="center"/>
    </xf>
    <xf numFmtId="0" fontId="3" fillId="0" borderId="13" xfId="247" applyFont="1" applyBorder="1">
      <alignment horizontal="left" vertical="center"/>
    </xf>
    <xf numFmtId="0" fontId="3" fillId="0" borderId="11" xfId="23" applyFont="1" applyBorder="1">
      <alignment horizontal="left" vertical="center"/>
    </xf>
    <xf numFmtId="0" fontId="3" fillId="0" borderId="0" xfId="266" applyFont="1" applyBorder="1">
      <alignment vertical="top" wrapText="1"/>
      <protection locked="0"/>
    </xf>
    <xf numFmtId="0" fontId="2" fillId="0" borderId="0" xfId="269" applyFont="1" applyBorder="1">
      <alignment horizontal="center" vertical="center" wrapText="1"/>
      <protection locked="0"/>
    </xf>
    <xf numFmtId="0" fontId="3" fillId="0" borderId="0" xfId="267" applyFont="1" applyBorder="1">
      <alignment horizontal="right"/>
      <protection locked="0"/>
    </xf>
    <xf numFmtId="0" fontId="4" fillId="0" borderId="8" xfId="270" applyFont="1" applyBorder="1">
      <alignment horizontal="center" vertical="center" wrapText="1"/>
      <protection locked="0"/>
    </xf>
    <xf numFmtId="0" fontId="4" fillId="0" borderId="8" xfId="271" applyFont="1" applyBorder="1">
      <alignment horizontal="center" vertical="center"/>
      <protection locked="0"/>
    </xf>
    <xf numFmtId="0" fontId="4" fillId="0" borderId="13" xfId="227" applyFont="1" applyBorder="1">
      <alignment horizontal="center" vertical="center" wrapText="1"/>
    </xf>
    <xf numFmtId="0" fontId="4" fillId="0" borderId="13" xfId="273" applyFont="1" applyBorder="1">
      <alignment horizontal="center" vertical="center"/>
      <protection locked="0"/>
    </xf>
    <xf numFmtId="0" fontId="3" fillId="0" borderId="0" xfId="275" applyFont="1" applyBorder="1">
      <alignment horizontal="right" vertical="center" wrapText="1"/>
      <protection locked="0"/>
    </xf>
    <xf numFmtId="0" fontId="3" fillId="0" borderId="0" xfId="276" applyFont="1" applyBorder="1">
      <alignment horizontal="right" vertical="center" wrapText="1"/>
    </xf>
    <xf numFmtId="0" fontId="3" fillId="0" borderId="0" xfId="272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3" xfId="274" applyFont="1" applyBorder="1">
      <alignment horizontal="center" vertical="center" wrapText="1"/>
      <protection locked="0"/>
    </xf>
    <xf numFmtId="0" fontId="4" fillId="0" borderId="11" xfId="187" applyFont="1" applyBorder="1">
      <alignment horizontal="center" vertical="center"/>
    </xf>
    <xf numFmtId="0" fontId="4" fillId="0" borderId="11" xfId="32" applyFont="1" applyBorder="1">
      <alignment horizontal="center" vertical="center"/>
      <protection locked="0"/>
    </xf>
    <xf numFmtId="0" fontId="3" fillId="0" borderId="11" xfId="235" applyFont="1" applyBorder="1">
      <alignment horizontal="right" vertical="center"/>
    </xf>
    <xf numFmtId="0" fontId="3" fillId="0" borderId="0" xfId="0" applyFont="1" applyBorder="1" applyAlignment="1">
      <alignment horizontal="right"/>
    </xf>
    <xf numFmtId="0" fontId="9" fillId="0" borderId="0" xfId="203" applyFont="1" applyBorder="1">
      <alignment horizontal="right"/>
      <protection locked="0"/>
    </xf>
    <xf numFmtId="49" fontId="9" fillId="0" borderId="0" xfId="204" applyNumberFormat="1" applyFont="1" applyBorder="1">
      <protection locked="0"/>
    </xf>
    <xf numFmtId="0" fontId="1" fillId="0" borderId="0" xfId="217" applyFont="1" applyBorder="1">
      <alignment horizontal="right"/>
    </xf>
    <xf numFmtId="0" fontId="3" fillId="0" borderId="0" xfId="189" applyFont="1" applyBorder="1">
      <alignment horizontal="right"/>
    </xf>
    <xf numFmtId="0" fontId="10" fillId="0" borderId="0" xfId="221" applyFont="1" applyBorder="1">
      <alignment horizontal="center" vertical="center" wrapText="1"/>
      <protection locked="0"/>
    </xf>
    <xf numFmtId="0" fontId="10" fillId="0" borderId="0" xfId="213" applyFont="1" applyBorder="1">
      <alignment horizontal="center" vertical="center"/>
      <protection locked="0"/>
    </xf>
    <xf numFmtId="0" fontId="10" fillId="0" borderId="0" xfId="219" applyFont="1" applyBorder="1">
      <alignment horizontal="center" vertical="center"/>
    </xf>
    <xf numFmtId="0" fontId="3" fillId="0" borderId="0" xfId="176" applyFont="1" applyBorder="1">
      <alignment horizontal="left" vertical="center"/>
      <protection locked="0"/>
    </xf>
    <xf numFmtId="0" fontId="4" fillId="0" borderId="2" xfId="202" applyFont="1" applyBorder="1">
      <alignment horizontal="center" vertical="center"/>
      <protection locked="0"/>
    </xf>
    <xf numFmtId="49" fontId="4" fillId="0" borderId="2" xfId="205" applyNumberFormat="1" applyFont="1" applyBorder="1">
      <alignment horizontal="center" vertical="center" wrapText="1"/>
      <protection locked="0"/>
    </xf>
    <xf numFmtId="0" fontId="4" fillId="0" borderId="6" xfId="3" applyFont="1" applyBorder="1">
      <alignment horizontal="center" vertical="center"/>
      <protection locked="0"/>
    </xf>
    <xf numFmtId="49" fontId="4" fillId="0" borderId="6" xfId="207" applyNumberFormat="1" applyFont="1" applyBorder="1">
      <alignment horizontal="center" vertical="center" wrapText="1"/>
      <protection locked="0"/>
    </xf>
    <xf numFmtId="49" fontId="4" fillId="0" borderId="1" xfId="210" applyNumberFormat="1" applyFont="1" applyBorder="1">
      <alignment horizontal="center" vertical="center"/>
      <protection locked="0"/>
    </xf>
    <xf numFmtId="0" fontId="3" fillId="0" borderId="1" xfId="185" applyFont="1" applyBorder="1">
      <alignment horizontal="left" vertical="center" wrapText="1"/>
      <protection locked="0"/>
    </xf>
    <xf numFmtId="0" fontId="1" fillId="0" borderId="8" xfId="222" applyFont="1" applyBorder="1">
      <alignment horizontal="center" vertical="center"/>
      <protection locked="0"/>
    </xf>
    <xf numFmtId="0" fontId="1" fillId="0" borderId="5" xfId="214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49" fontId="4" fillId="0" borderId="1" xfId="205" applyNumberFormat="1" applyFont="1" applyBorder="1">
      <alignment horizontal="center" vertical="center" wrapText="1"/>
      <protection locked="0"/>
    </xf>
    <xf numFmtId="49" fontId="4" fillId="0" borderId="1" xfId="207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214" applyFont="1" applyBorder="1">
      <alignment horizontal="center" vertical="center"/>
      <protection locked="0"/>
    </xf>
    <xf numFmtId="0" fontId="0" fillId="0" borderId="14" xfId="0" applyFont="1" applyBorder="1" applyAlignment="1">
      <alignment horizontal="left"/>
    </xf>
    <xf numFmtId="0" fontId="6" fillId="0" borderId="0" xfId="234" applyFont="1" applyBorder="1">
      <alignment horizontal="center" vertical="center"/>
    </xf>
    <xf numFmtId="0" fontId="11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218" applyFont="1" applyBorder="1">
      <alignment vertical="center" wrapText="1"/>
    </xf>
    <xf numFmtId="0" fontId="3" fillId="0" borderId="1" xfId="230" applyFont="1" applyBorder="1">
      <alignment horizontal="center" vertical="center" wrapText="1"/>
    </xf>
    <xf numFmtId="0" fontId="3" fillId="0" borderId="1" xfId="232" applyFont="1" applyBorder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164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73" applyFont="1" applyBorder="1">
      <alignment horizontal="left" vertical="center"/>
    </xf>
    <xf numFmtId="0" fontId="3" fillId="0" borderId="1" xfId="224" applyFont="1" applyBorder="1">
      <alignment horizontal="left" vertical="center"/>
    </xf>
    <xf numFmtId="0" fontId="4" fillId="0" borderId="1" xfId="246" applyFont="1" applyBorder="1">
      <alignment horizontal="center" vertical="center"/>
    </xf>
    <xf numFmtId="0" fontId="4" fillId="0" borderId="1" xfId="249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196" applyFont="1" applyBorder="1">
      <alignment vertical="top"/>
      <protection locked="0"/>
    </xf>
    <xf numFmtId="49" fontId="1" fillId="0" borderId="0" xfId="194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14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178" applyFont="1" applyBorder="1">
      <alignment horizontal="center" vertical="center" wrapText="1"/>
      <protection locked="0"/>
    </xf>
    <xf numFmtId="0" fontId="4" fillId="0" borderId="1" xfId="180" applyFont="1" applyBorder="1">
      <alignment horizontal="center" vertical="center" wrapText="1"/>
      <protection locked="0"/>
    </xf>
    <xf numFmtId="0" fontId="4" fillId="0" borderId="1" xfId="3" applyFont="1" applyBorder="1">
      <alignment horizontal="center" vertical="center"/>
      <protection locked="0"/>
    </xf>
    <xf numFmtId="0" fontId="4" fillId="0" borderId="1" xfId="42" applyFont="1" applyBorder="1">
      <alignment horizontal="center" vertical="center"/>
    </xf>
    <xf numFmtId="0" fontId="4" fillId="0" borderId="1" xfId="117" applyFont="1" applyBorder="1">
      <alignment horizontal="center" vertical="center"/>
      <protection locked="0"/>
    </xf>
    <xf numFmtId="0" fontId="3" fillId="0" borderId="1" xfId="123" applyFont="1" applyBorder="1">
      <alignment horizontal="left" vertical="center"/>
    </xf>
    <xf numFmtId="49" fontId="5" fillId="0" borderId="1" xfId="142" applyNumberFormat="1" applyFont="1" applyBorder="1" applyAlignment="1">
      <alignment horizontal="left" vertical="center" wrapText="1" indent="1"/>
    </xf>
    <xf numFmtId="0" fontId="1" fillId="0" borderId="1" xfId="19" applyFont="1" applyBorder="1">
      <alignment horizontal="center" vertical="center" wrapText="1"/>
      <protection locked="0"/>
    </xf>
    <xf numFmtId="0" fontId="3" fillId="0" borderId="1" xfId="198" applyFont="1" applyBorder="1">
      <alignment horizontal="left" vertical="center"/>
      <protection locked="0"/>
    </xf>
    <xf numFmtId="0" fontId="3" fillId="0" borderId="1" xfId="30" applyFont="1" applyBorder="1">
      <alignment horizontal="left" vertical="center"/>
      <protection locked="0"/>
    </xf>
    <xf numFmtId="0" fontId="4" fillId="0" borderId="1" xfId="172" applyFont="1" applyBorder="1">
      <alignment horizontal="center" vertical="center" wrapText="1"/>
      <protection locked="0"/>
    </xf>
    <xf numFmtId="0" fontId="4" fillId="0" borderId="1" xfId="184" applyFont="1" applyBorder="1">
      <alignment horizontal="center" vertical="center" wrapText="1"/>
      <protection locked="0"/>
    </xf>
    <xf numFmtId="0" fontId="4" fillId="0" borderId="1" xfId="181" applyFont="1" applyBorder="1">
      <alignment horizontal="center" vertical="center" wrapText="1"/>
      <protection locked="0"/>
    </xf>
    <xf numFmtId="0" fontId="4" fillId="0" borderId="1" xfId="270" applyFont="1" applyBorder="1">
      <alignment horizontal="center" vertical="center" wrapText="1"/>
      <protection locked="0"/>
    </xf>
    <xf numFmtId="0" fontId="1" fillId="0" borderId="1" xfId="239" applyFont="1" applyBorder="1">
      <alignment horizontal="center"/>
    </xf>
    <xf numFmtId="0" fontId="1" fillId="0" borderId="1" xfId="186" applyFont="1" applyBorder="1">
      <alignment horizontal="center"/>
    </xf>
    <xf numFmtId="0" fontId="1" fillId="0" borderId="0" xfId="251" applyFont="1" applyBorder="1">
      <alignment horizontal="center" wrapText="1"/>
    </xf>
    <xf numFmtId="0" fontId="3" fillId="0" borderId="0" xfId="277" applyFont="1" applyBorder="1">
      <alignment horizontal="right" wrapText="1"/>
    </xf>
    <xf numFmtId="0" fontId="17" fillId="0" borderId="0" xfId="253" applyFont="1" applyBorder="1">
      <alignment horizontal="center" vertical="center" wrapText="1"/>
    </xf>
    <xf numFmtId="0" fontId="18" fillId="0" borderId="1" xfId="254" applyFont="1" applyBorder="1">
      <alignment horizontal="center" vertical="center" wrapText="1"/>
    </xf>
    <xf numFmtId="0" fontId="18" fillId="0" borderId="1" xfId="252" applyFont="1" applyBorder="1">
      <alignment horizontal="center" vertical="center" wrapText="1"/>
    </xf>
    <xf numFmtId="179" fontId="19" fillId="0" borderId="0" xfId="0" applyNumberFormat="1" applyFont="1" applyBorder="1" applyAlignment="1">
      <alignment horizontal="right" vertical="center"/>
    </xf>
    <xf numFmtId="0" fontId="20" fillId="0" borderId="0" xfId="150" applyFont="1" applyBorder="1">
      <alignment horizontal="center" vertical="center"/>
    </xf>
    <xf numFmtId="0" fontId="21" fillId="0" borderId="0" xfId="150" applyFont="1" applyBorder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49" fontId="22" fillId="0" borderId="1" xfId="257" applyNumberFormat="1" applyFont="1" applyBorder="1">
      <alignment horizontal="center" vertical="center" wrapText="1"/>
    </xf>
    <xf numFmtId="49" fontId="22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/>
    <xf numFmtId="0" fontId="22" fillId="0" borderId="1" xfId="0" applyFont="1" applyBorder="1" applyAlignment="1">
      <alignment horizontal="left" indent="1"/>
    </xf>
    <xf numFmtId="0" fontId="22" fillId="0" borderId="1" xfId="258" applyFont="1" applyBorder="1">
      <alignment horizontal="center" vertical="center"/>
    </xf>
    <xf numFmtId="0" fontId="22" fillId="0" borderId="1" xfId="82" applyFont="1" applyBorder="1">
      <alignment horizontal="center" vertical="center"/>
    </xf>
    <xf numFmtId="0" fontId="22" fillId="0" borderId="1" xfId="121" applyFont="1" applyBorder="1">
      <alignment horizontal="center" vertical="center"/>
    </xf>
    <xf numFmtId="179" fontId="24" fillId="0" borderId="1" xfId="0" applyNumberFormat="1" applyFont="1" applyBorder="1" applyAlignment="1">
      <alignment horizontal="right" vertical="center"/>
    </xf>
    <xf numFmtId="179" fontId="24" fillId="0" borderId="1" xfId="0" applyNumberFormat="1" applyFont="1" applyBorder="1" applyAlignment="1">
      <alignment horizontal="right" vertical="center" indent="1"/>
    </xf>
    <xf numFmtId="179" fontId="24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" xfId="271" applyFont="1" applyBorder="1">
      <alignment horizontal="center" vertical="center"/>
      <protection locked="0"/>
    </xf>
    <xf numFmtId="0" fontId="22" fillId="0" borderId="1" xfId="182" applyFont="1" applyBorder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22" fillId="0" borderId="1" xfId="228" applyFont="1" applyBorder="1">
      <alignment horizontal="center" vertical="center"/>
      <protection locked="0"/>
    </xf>
    <xf numFmtId="0" fontId="23" fillId="0" borderId="1" xfId="91" applyFont="1" applyBorder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" fillId="0" borderId="0" xfId="40" applyFont="1" applyBorder="1">
      <alignment vertical="top"/>
    </xf>
    <xf numFmtId="49" fontId="4" fillId="0" borderId="1" xfId="6" applyNumberFormat="1" applyFont="1" applyBorder="1">
      <alignment horizontal="center" vertical="center" wrapText="1"/>
    </xf>
    <xf numFmtId="49" fontId="4" fillId="0" borderId="1" xfId="110" applyNumberFormat="1" applyFont="1" applyBorder="1">
      <alignment horizontal="center" vertical="center" wrapText="1"/>
    </xf>
    <xf numFmtId="0" fontId="4" fillId="0" borderId="1" xfId="238" applyFont="1" applyBorder="1">
      <alignment horizontal="center" vertical="center"/>
      <protection locked="0"/>
    </xf>
    <xf numFmtId="49" fontId="4" fillId="0" borderId="1" xfId="154" applyNumberFormat="1" applyFont="1" applyBorder="1">
      <alignment horizontal="center" vertical="center"/>
    </xf>
    <xf numFmtId="49" fontId="5" fillId="0" borderId="1" xfId="142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/>
    </xf>
    <xf numFmtId="0" fontId="1" fillId="0" borderId="1" xfId="9" applyFont="1" applyBorder="1">
      <alignment horizontal="center" vertical="center"/>
    </xf>
    <xf numFmtId="49" fontId="5" fillId="0" borderId="0" xfId="142" applyNumberFormat="1" applyFont="1" applyBorder="1">
      <alignment horizontal="left" vertical="center" wrapText="1"/>
    </xf>
    <xf numFmtId="0" fontId="25" fillId="0" borderId="0" xfId="201" applyFont="1" applyBorder="1">
      <alignment horizontal="center" vertical="center"/>
    </xf>
    <xf numFmtId="0" fontId="26" fillId="0" borderId="0" xfId="0" applyFont="1" applyBorder="1" applyAlignment="1">
      <alignment horizontal="center" vertical="center"/>
    </xf>
    <xf numFmtId="49" fontId="27" fillId="0" borderId="1" xfId="142" applyNumberFormat="1" applyFont="1" applyBorder="1" applyAlignment="1">
      <alignment horizontal="center" vertical="center" wrapText="1"/>
    </xf>
    <xf numFmtId="0" fontId="4" fillId="0" borderId="1" xfId="202" applyFont="1" applyBorder="1">
      <alignment horizontal="center" vertical="center"/>
      <protection locked="0"/>
    </xf>
    <xf numFmtId="49" fontId="5" fillId="0" borderId="1" xfId="142" applyNumberFormat="1" applyFont="1" applyBorder="1" applyAlignment="1">
      <alignment horizontal="center" vertical="center" wrapText="1"/>
    </xf>
    <xf numFmtId="0" fontId="4" fillId="0" borderId="1" xfId="166" applyFont="1" applyBorder="1">
      <alignment horizontal="center" vertical="center" wrapText="1"/>
    </xf>
    <xf numFmtId="0" fontId="3" fillId="0" borderId="0" xfId="199" applyFont="1" applyBorder="1">
      <alignment horizontal="left" vertical="center" wrapText="1"/>
      <protection locked="0"/>
    </xf>
    <xf numFmtId="0" fontId="4" fillId="0" borderId="0" xfId="240" applyFont="1" applyBorder="1">
      <alignment horizontal="left" vertical="center" wrapText="1"/>
    </xf>
    <xf numFmtId="0" fontId="4" fillId="0" borderId="1" xfId="162" applyFont="1" applyBorder="1">
      <alignment horizontal="center" vertical="center" wrapText="1"/>
    </xf>
    <xf numFmtId="0" fontId="4" fillId="0" borderId="1" xfId="250" applyFont="1" applyBorder="1">
      <alignment horizontal="center" vertical="center" wrapText="1"/>
    </xf>
    <xf numFmtId="0" fontId="4" fillId="0" borderId="1" xfId="138" applyFont="1" applyBorder="1">
      <alignment horizontal="center" vertical="center"/>
    </xf>
    <xf numFmtId="0" fontId="4" fillId="0" borderId="1" xfId="170" applyFont="1" applyBorder="1">
      <alignment horizontal="center" vertical="center"/>
    </xf>
    <xf numFmtId="0" fontId="1" fillId="0" borderId="1" xfId="197" applyFont="1" applyBorder="1">
      <alignment horizontal="center" vertical="center"/>
    </xf>
    <xf numFmtId="0" fontId="4" fillId="0" borderId="1" xfId="187" applyFont="1" applyBorder="1">
      <alignment horizontal="center" vertical="center"/>
    </xf>
    <xf numFmtId="0" fontId="4" fillId="0" borderId="1" xfId="32" applyFont="1" applyBorder="1">
      <alignment horizontal="center" vertical="center"/>
      <protection locked="0"/>
    </xf>
    <xf numFmtId="3" fontId="4" fillId="0" borderId="1" xfId="192" applyNumberFormat="1" applyFont="1" applyBorder="1">
      <alignment horizontal="center" vertical="center"/>
      <protection locked="0"/>
    </xf>
    <xf numFmtId="3" fontId="4" fillId="0" borderId="1" xfId="195" applyNumberFormat="1" applyFont="1" applyBorder="1">
      <alignment horizontal="center" vertical="center"/>
    </xf>
    <xf numFmtId="0" fontId="1" fillId="0" borderId="1" xfId="200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248" applyFont="1" applyBorder="1">
      <alignment horizontal="center" vertical="center" wrapText="1"/>
      <protection locked="0"/>
    </xf>
    <xf numFmtId="0" fontId="4" fillId="0" borderId="1" xfId="215" applyFont="1" applyBorder="1">
      <alignment horizontal="center" vertical="center" wrapText="1"/>
    </xf>
    <xf numFmtId="0" fontId="4" fillId="0" borderId="1" xfId="264" applyFont="1" applyBorder="1">
      <alignment horizontal="center" vertical="center" wrapText="1"/>
      <protection locked="0"/>
    </xf>
    <xf numFmtId="3" fontId="4" fillId="0" borderId="1" xfId="177" applyNumberFormat="1" applyFont="1" applyBorder="1">
      <alignment horizontal="center" vertical="top"/>
      <protection locked="0"/>
    </xf>
    <xf numFmtId="0" fontId="1" fillId="0" borderId="1" xfId="179" applyFont="1" applyBorder="1">
      <alignment horizontal="center" vertical="top"/>
    </xf>
    <xf numFmtId="0" fontId="4" fillId="0" borderId="1" xfId="141" applyFont="1" applyBorder="1">
      <alignment horizontal="center" vertical="center" wrapText="1"/>
    </xf>
    <xf numFmtId="0" fontId="6" fillId="0" borderId="0" xfId="151" applyFont="1" applyBorder="1">
      <alignment horizontal="center" vertical="center"/>
      <protection locked="0"/>
    </xf>
    <xf numFmtId="0" fontId="1" fillId="0" borderId="1" xfId="7" applyFont="1" applyBorder="1">
      <alignment horizontal="center" vertical="center" wrapText="1"/>
      <protection locked="0"/>
    </xf>
    <xf numFmtId="0" fontId="1" fillId="0" borderId="1" xfId="128" applyFont="1" applyBorder="1">
      <alignment horizontal="center" vertical="center" wrapText="1"/>
      <protection locked="0"/>
    </xf>
    <xf numFmtId="0" fontId="1" fillId="0" borderId="1" xfId="93" applyFont="1" applyBorder="1">
      <alignment horizontal="center" vertical="center" wrapText="1"/>
      <protection locked="0"/>
    </xf>
    <xf numFmtId="0" fontId="1" fillId="0" borderId="1" xfId="134" applyFont="1" applyBorder="1">
      <alignment horizontal="center" vertical="center" wrapText="1"/>
    </xf>
    <xf numFmtId="0" fontId="1" fillId="0" borderId="1" xfId="152" applyFont="1" applyBorder="1">
      <alignment horizontal="center" vertical="center" wrapText="1"/>
    </xf>
    <xf numFmtId="0" fontId="1" fillId="0" borderId="1" xfId="130" applyFont="1" applyBorder="1">
      <alignment horizontal="center" vertical="center" wrapText="1"/>
    </xf>
    <xf numFmtId="0" fontId="1" fillId="0" borderId="1" xfId="155" applyFont="1" applyBorder="1">
      <alignment horizontal="center" vertical="center"/>
    </xf>
    <xf numFmtId="0" fontId="1" fillId="0" borderId="1" xfId="132" applyFont="1" applyBorder="1">
      <alignment horizontal="center" vertical="center"/>
    </xf>
    <xf numFmtId="0" fontId="1" fillId="0" borderId="1" xfId="256" applyFont="1" applyBorder="1">
      <alignment horizontal="center" vertical="center"/>
    </xf>
    <xf numFmtId="3" fontId="1" fillId="0" borderId="1" xfId="86" applyNumberFormat="1" applyFont="1" applyBorder="1">
      <alignment horizontal="center" vertical="center"/>
    </xf>
    <xf numFmtId="3" fontId="1" fillId="0" borderId="1" xfId="88" applyNumberFormat="1" applyFont="1" applyBorder="1">
      <alignment horizontal="center" vertical="center"/>
    </xf>
    <xf numFmtId="0" fontId="3" fillId="0" borderId="1" xfId="156" applyFont="1" applyBorder="1">
      <alignment horizontal="center" vertical="center"/>
      <protection locked="0"/>
    </xf>
    <xf numFmtId="0" fontId="3" fillId="0" borderId="1" xfId="85" applyFont="1" applyBorder="1">
      <alignment horizontal="right" vertical="center"/>
      <protection locked="0"/>
    </xf>
    <xf numFmtId="0" fontId="1" fillId="0" borderId="1" xfId="222" applyFont="1" applyBorder="1">
      <alignment horizontal="center" vertical="center"/>
      <protection locked="0"/>
    </xf>
    <xf numFmtId="0" fontId="1" fillId="0" borderId="1" xfId="103" applyFont="1" applyBorder="1">
      <alignment horizontal="center" vertical="center" wrapText="1"/>
    </xf>
    <xf numFmtId="0" fontId="1" fillId="0" borderId="1" xfId="102" applyFont="1" applyBorder="1">
      <alignment horizontal="center" vertical="center"/>
      <protection locked="0"/>
    </xf>
    <xf numFmtId="0" fontId="1" fillId="0" borderId="1" xfId="99" applyFont="1" applyBorder="1">
      <alignment horizontal="center" vertical="center" wrapText="1"/>
    </xf>
    <xf numFmtId="0" fontId="1" fillId="0" borderId="1" xfId="191" applyFont="1" applyBorder="1">
      <alignment horizontal="center" vertical="center" wrapText="1"/>
    </xf>
    <xf numFmtId="0" fontId="1" fillId="0" borderId="1" xfId="108" applyFont="1" applyBorder="1">
      <alignment horizontal="center" vertical="center" wrapText="1"/>
      <protection locked="0"/>
    </xf>
    <xf numFmtId="0" fontId="1" fillId="0" borderId="1" xfId="101" applyFont="1" applyBorder="1">
      <alignment horizontal="center" vertical="center" wrapText="1"/>
      <protection locked="0"/>
    </xf>
    <xf numFmtId="0" fontId="1" fillId="0" borderId="1" xfId="44" applyFont="1" applyBorder="1">
      <alignment horizontal="center" vertical="center"/>
      <protection locked="0"/>
    </xf>
    <xf numFmtId="0" fontId="1" fillId="0" borderId="0" xfId="173" applyFont="1" applyBorder="1">
      <alignment horizontal="right"/>
      <protection locked="0"/>
    </xf>
    <xf numFmtId="0" fontId="1" fillId="0" borderId="1" xfId="126" applyFont="1" applyBorder="1">
      <alignment horizontal="center" vertical="center" wrapText="1"/>
      <protection locked="0"/>
    </xf>
    <xf numFmtId="0" fontId="1" fillId="0" borderId="1" xfId="193" applyFont="1" applyBorder="1">
      <alignment horizontal="center" vertical="center" wrapText="1"/>
    </xf>
    <xf numFmtId="0" fontId="1" fillId="0" borderId="1" xfId="111" applyFont="1" applyBorder="1">
      <alignment horizontal="center" vertical="center"/>
      <protection locked="0"/>
    </xf>
    <xf numFmtId="3" fontId="1" fillId="0" borderId="1" xfId="113" applyNumberFormat="1" applyFont="1" applyBorder="1">
      <alignment horizontal="center" vertical="center"/>
    </xf>
    <xf numFmtId="3" fontId="1" fillId="0" borderId="1" xfId="118" applyNumberFormat="1" applyFont="1" applyBorder="1">
      <alignment horizontal="center" vertical="center"/>
    </xf>
    <xf numFmtId="0" fontId="2" fillId="0" borderId="0" xfId="89" applyFont="1" applyBorder="1">
      <alignment horizontal="center" vertical="top"/>
    </xf>
    <xf numFmtId="0" fontId="3" fillId="0" borderId="0" xfId="212" applyFont="1" applyBorder="1">
      <alignment horizontal="left" vertical="center"/>
    </xf>
    <xf numFmtId="0" fontId="26" fillId="0" borderId="0" xfId="4" applyFont="1" applyBorder="1">
      <alignment horizontal="center" vertical="center"/>
    </xf>
    <xf numFmtId="0" fontId="4" fillId="0" borderId="1" xfId="163" applyFont="1" applyBorder="1">
      <alignment horizontal="center" vertical="center"/>
    </xf>
    <xf numFmtId="0" fontId="4" fillId="0" borderId="1" xfId="174" applyFont="1" applyBorder="1">
      <alignment horizontal="center" vertical="center"/>
    </xf>
    <xf numFmtId="0" fontId="4" fillId="0" borderId="1" xfId="165" applyFont="1" applyBorder="1">
      <alignment horizontal="center" vertical="center"/>
    </xf>
    <xf numFmtId="0" fontId="4" fillId="0" borderId="1" xfId="167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189" applyFont="1" applyBorder="1" quotePrefix="1">
      <alignment horizontal="right"/>
    </xf>
    <xf numFmtId="0" fontId="3" fillId="0" borderId="0" xfId="272" applyFont="1" applyBorder="1" quotePrefix="1">
      <alignment horizontal="right" wrapText="1"/>
      <protection locked="0"/>
    </xf>
    <xf numFmtId="0" fontId="3" fillId="0" borderId="0" xfId="67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277" applyFont="1" applyBorder="1" quotePrefix="1">
      <alignment horizontal="right" wrapText="1"/>
    </xf>
    <xf numFmtId="0" fontId="3" fillId="0" borderId="0" xfId="267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153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280">
    <cellStyle name="常规" xfId="0" builtinId="0"/>
    <cellStyle name="货币[0]" xfId="1" builtinId="7"/>
    <cellStyle name="货币" xfId="2" builtinId="4"/>
    <cellStyle name="国有资本经营预算支出表07 __b-5-0" xfId="3"/>
    <cellStyle name="财政拨款收支预算总表02-1 __b-13-0" xfId="4"/>
    <cellStyle name="输入" xfId="5" builtinId="20"/>
    <cellStyle name="一般公共预算支出预算表（按经济科目分类）02-3 __b-5-0" xfId="6"/>
    <cellStyle name="部门收入预算表01-2 __b-4-0" xfId="7"/>
    <cellStyle name="20% - 强调文字颜色 3" xfId="8" builtinId="38"/>
    <cellStyle name="一般公共预算支出预算表（按经济科目分类）02-3 __b-36-0" xfId="9"/>
    <cellStyle name="__b-15-0" xfId="10"/>
    <cellStyle name="__b-20-0" xfId="11"/>
    <cellStyle name="千位分隔[0]" xfId="12" builtinId="6"/>
    <cellStyle name="差" xfId="13" builtinId="27"/>
    <cellStyle name="基本支出预算表（人员类.运转类公用经费项目）04 __b-13-0" xfId="14"/>
    <cellStyle name="DateTimeStyle" xfId="15"/>
    <cellStyle name="40% - 强调文字颜色 3" xfId="16" builtinId="39"/>
    <cellStyle name="千位分隔" xfId="17" builtinId="3"/>
    <cellStyle name="超链接" xfId="18" builtinId="8"/>
    <cellStyle name="上级补助项目支出预算表12 __b-10-0" xfId="19"/>
    <cellStyle name="60% - 强调文字颜色 3" xfId="20" builtinId="40"/>
    <cellStyle name="百分比" xfId="21" builtinId="5"/>
    <cellStyle name="政府购买服务预算表09 __b-22-0" xfId="22"/>
    <cellStyle name="政府购买服务预算表09 __b-17-0" xfId="23"/>
    <cellStyle name="__b-24-0" xfId="24"/>
    <cellStyle name="__b-19-0" xfId="25"/>
    <cellStyle name="__b-23-0" xfId="26"/>
    <cellStyle name="DateStyle" xfId="27"/>
    <cellStyle name="__b-18-0" xfId="28"/>
    <cellStyle name="已访问的超链接" xfId="29" builtinId="9"/>
    <cellStyle name="基本支出预算表（人员类.运转类公用经费项目）04 __b-17-0" xfId="30"/>
    <cellStyle name="注释" xfId="31" builtinId="10"/>
    <cellStyle name="部门政府采购预算表08 __b-21-0" xfId="32"/>
    <cellStyle name="市对下转移支付预算表10-1 __b-7-0" xfId="33"/>
    <cellStyle name="60% - 强调文字颜色 2" xfId="34" builtinId="36"/>
    <cellStyle name="__b-1-0" xfId="35"/>
    <cellStyle name="标题 4" xfId="36" builtinId="19"/>
    <cellStyle name="警告文本" xfId="37" builtinId="11"/>
    <cellStyle name="标题" xfId="38" builtinId="15"/>
    <cellStyle name="解释性文本" xfId="39" builtinId="53"/>
    <cellStyle name="项目支出预算表（其他运转类.特定目标类项目）05-1 __b-13-0" xfId="40"/>
    <cellStyle name="标题 1" xfId="41" builtinId="16"/>
    <cellStyle name="上级补助项目支出预算表12 __b-20-0" xfId="42"/>
    <cellStyle name="标题 2" xfId="43" builtinId="17"/>
    <cellStyle name="__b-35-0" xfId="44"/>
    <cellStyle name="__b-40-0" xfId="45"/>
    <cellStyle name="60% - 强调文字颜色 1" xfId="46" builtinId="32"/>
    <cellStyle name="标题 3" xfId="47" builtinId="18"/>
    <cellStyle name="60% - 强调文字颜色 4" xfId="48" builtinId="44"/>
    <cellStyle name="输出" xfId="49" builtinId="21"/>
    <cellStyle name="计算" xfId="50" builtinId="22"/>
    <cellStyle name="财政拨款收支预算总表02-1 __b-1-0" xfId="51"/>
    <cellStyle name="检查单元格" xfId="52" builtinId="23"/>
    <cellStyle name="20% - 强调文字颜色 6" xfId="53" builtinId="50"/>
    <cellStyle name="市对下转移支付预算表10-1 __b-16-0" xfId="54"/>
    <cellStyle name="强调文字颜色 2" xfId="55" builtinId="33"/>
    <cellStyle name="链接单元格" xfId="56" builtinId="24"/>
    <cellStyle name="汇总" xfId="57" builtinId="25"/>
    <cellStyle name="部门项目中期规划预算表13 __b-25-0" xfId="58"/>
    <cellStyle name="好" xfId="59" builtinId="26"/>
    <cellStyle name="__b-49-0" xfId="60"/>
    <cellStyle name="适中" xfId="61" builtinId="28"/>
    <cellStyle name="20% - 强调文字颜色 5" xfId="62" builtinId="46"/>
    <cellStyle name="强调文字颜色 1" xfId="63" builtinId="29"/>
    <cellStyle name="20% - 强调文字颜色 1" xfId="64" builtinId="30"/>
    <cellStyle name="40% - 强调文字颜色 1" xfId="65" builtinId="31"/>
    <cellStyle name="20% - 强调文字颜色 2" xfId="66" builtinId="34"/>
    <cellStyle name="新增资产配置表11 __b-18-0" xfId="67"/>
    <cellStyle name="40% - 强调文字颜色 2" xfId="68" builtinId="35"/>
    <cellStyle name="强调文字颜色 3" xfId="69" builtinId="37"/>
    <cellStyle name="强调文字颜色 4" xfId="70" builtinId="41"/>
    <cellStyle name="20% - 强调文字颜色 4" xfId="71" builtinId="42"/>
    <cellStyle name="40% - 强调文字颜色 4" xfId="72" builtinId="43"/>
    <cellStyle name="上级补助项目支出预算表12 __b-12-0" xfId="73"/>
    <cellStyle name="强调文字颜色 5" xfId="74" builtinId="45"/>
    <cellStyle name="40% - 强调文字颜色 5" xfId="75" builtinId="47"/>
    <cellStyle name="60% - 强调文字颜色 5" xfId="76" builtinId="48"/>
    <cellStyle name="强调文字颜色 6" xfId="77" builtinId="49"/>
    <cellStyle name="40% - 强调文字颜色 6" xfId="78" builtinId="51"/>
    <cellStyle name="60% - 强调文字颜色 6" xfId="79" builtinId="52"/>
    <cellStyle name="__b-14-0" xfId="80"/>
    <cellStyle name="__b-2-0" xfId="81"/>
    <cellStyle name="一般公共预算支出预算表（按经济科目分类）02-3 __b-14-0" xfId="82"/>
    <cellStyle name="__b-10-0" xfId="83"/>
    <cellStyle name="__b-9-0" xfId="84"/>
    <cellStyle name="部门收入预算表01-2 __b-16-0" xfId="85"/>
    <cellStyle name="部门收入预算表01-2 __b-21-0" xfId="86"/>
    <cellStyle name="__b-11-0" xfId="87"/>
    <cellStyle name="部门收入预算表01-2 __b-22-0" xfId="88"/>
    <cellStyle name="__b-12-0" xfId="89"/>
    <cellStyle name="部门政府采购预算表08 __b-1-0" xfId="90"/>
    <cellStyle name="一般公共预算支出预算表（按经济科目分类）02-3 __b-33-0" xfId="91"/>
    <cellStyle name="__b-13-0" xfId="92"/>
    <cellStyle name="部门收入预算表01-2 __b-19-0" xfId="93"/>
    <cellStyle name="__b-21-0" xfId="94"/>
    <cellStyle name="__b-16-0" xfId="95"/>
    <cellStyle name="__b-22-0" xfId="96"/>
    <cellStyle name="__b-17-0" xfId="97"/>
    <cellStyle name="__b-25-0" xfId="98"/>
    <cellStyle name="__b-30-0" xfId="99"/>
    <cellStyle name="__b-26-0" xfId="100"/>
    <cellStyle name="__b-31-0" xfId="101"/>
    <cellStyle name="__b-27-0" xfId="102"/>
    <cellStyle name="__b-32-0" xfId="103"/>
    <cellStyle name="基本支出预算表（人员类.运转类公用经费项目）04 __b-1-0" xfId="104"/>
    <cellStyle name="__b-28-0" xfId="105"/>
    <cellStyle name="__b-33-0" xfId="106"/>
    <cellStyle name="__b-29-0" xfId="107"/>
    <cellStyle name="__b-34-0" xfId="108"/>
    <cellStyle name="__b-3-0" xfId="109"/>
    <cellStyle name="一般公共预算支出预算表（按经济科目分类）02-3 __b-15-0" xfId="110"/>
    <cellStyle name="__b-36-0" xfId="111"/>
    <cellStyle name="__b-41-0" xfId="112"/>
    <cellStyle name="__b-37-0" xfId="113"/>
    <cellStyle name="__b-42-0" xfId="114"/>
    <cellStyle name="__b-38-0" xfId="115"/>
    <cellStyle name="__b-43-0" xfId="116"/>
    <cellStyle name="基本支出预算表（人员类.运转类公用经费项目）04 __b-7-0" xfId="117"/>
    <cellStyle name="__b-39-0" xfId="118"/>
    <cellStyle name="__b-44-0" xfId="119"/>
    <cellStyle name="__b-4-0" xfId="120"/>
    <cellStyle name="一般公共预算支出预算表（按经济科目分类）02-3 __b-16-0" xfId="121"/>
    <cellStyle name="__b-45-0" xfId="122"/>
    <cellStyle name="基本支出预算表（人员类.运转类公用经费项目）04 __b-9-0" xfId="123"/>
    <cellStyle name="__b-46-0" xfId="124"/>
    <cellStyle name="__b-47-0" xfId="125"/>
    <cellStyle name="__b-48-0" xfId="126"/>
    <cellStyle name="__b-5-0" xfId="127"/>
    <cellStyle name="部门收入预算表01-2 __b-12-0" xfId="128"/>
    <cellStyle name="__b-6-0" xfId="129"/>
    <cellStyle name="部门收入预算表01-2 __b-13-0" xfId="130"/>
    <cellStyle name="__b-7-0" xfId="131"/>
    <cellStyle name="部门收入预算表01-2 __b-14-0" xfId="132"/>
    <cellStyle name="__b-8-0" xfId="133"/>
    <cellStyle name="部门收入预算表01-2 __b-20-0" xfId="134"/>
    <cellStyle name="IntegralNumberStyle" xfId="135"/>
    <cellStyle name="MoneyStyle" xfId="136"/>
    <cellStyle name="NumberStyle" xfId="137"/>
    <cellStyle name="项目支出预算表（其他运转类.特定目标类项目）05-1 __b-33-0" xfId="138"/>
    <cellStyle name="政府购买服务预算表09 __b-15-0" xfId="139"/>
    <cellStyle name="PercentStyle" xfId="140"/>
    <cellStyle name="新增资产配置表11 __b-19-0" xfId="141"/>
    <cellStyle name="TextStyle" xfId="142"/>
    <cellStyle name="TimeStyle" xfId="143"/>
    <cellStyle name="市对下转移支付预算表10-1 __b-17-0" xfId="144"/>
    <cellStyle name="市对下转移支付预算表10-1 __b-22-0" xfId="145"/>
    <cellStyle name="一般公共预算支出预算表（按经济科目分类）02-3 __b-1-0" xfId="146"/>
    <cellStyle name="部门收入预算表01-2 __b-1-0" xfId="147"/>
    <cellStyle name="市对下转移支付预算表10-1 __b-18-0" xfId="148"/>
    <cellStyle name="市对下转移支付预算表10-1 __b-23-0" xfId="149"/>
    <cellStyle name="一般公共预算支出预算表（按经济科目分类）02-3 __b-2-0" xfId="150"/>
    <cellStyle name="部门收入预算表01-2 __b-2-0" xfId="151"/>
    <cellStyle name="部门收入预算表01-2 __b-5-0" xfId="152"/>
    <cellStyle name="市对下转移支付预算表10-1 __b-27-0" xfId="153"/>
    <cellStyle name="一般公共预算支出预算表（按经济科目分类）02-3 __b-6-0" xfId="154"/>
    <cellStyle name="部门收入预算表01-2 __b-6-0" xfId="155"/>
    <cellStyle name="部门收入预算表01-2 __b-9-0" xfId="156"/>
    <cellStyle name="部门项目中期规划预算表13 __b-1-0" xfId="157"/>
    <cellStyle name="部门项目中期规划预算表13 __b-10-0" xfId="158"/>
    <cellStyle name="部门项目中期规划预算表13 __b-11-0" xfId="159"/>
    <cellStyle name="部门项目中期规划预算表13 __b-13-0" xfId="160"/>
    <cellStyle name="部门项目中期规划预算表13 __b-14-0" xfId="161"/>
    <cellStyle name="部门项目中期规划预算表13 __b-15-0" xfId="162"/>
    <cellStyle name="部门项目中期规划预算表13 __b-20-0" xfId="163"/>
    <cellStyle name="部门项目中期规划预算表13 __b-16-0" xfId="164"/>
    <cellStyle name="部门项目中期规划预算表13 __b-21-0" xfId="165"/>
    <cellStyle name="部门项目中期规划预算表13 __b-17-0" xfId="166"/>
    <cellStyle name="部门项目中期规划预算表13 __b-22-0" xfId="167"/>
    <cellStyle name="部门项目中期规划预算表13 __b-18-0" xfId="168"/>
    <cellStyle name="部门项目中期规划预算表13 __b-19-0" xfId="169"/>
    <cellStyle name="部门项目中期规划预算表13 __b-24-0" xfId="170"/>
    <cellStyle name="部门项目中期规划预算表13 __b-2-0" xfId="171"/>
    <cellStyle name="基本支出预算表（人员类.运转类公用经费项目）04 __b-24-0" xfId="172"/>
    <cellStyle name="部门项目中期规划预算表13 __b-26-0" xfId="173"/>
    <cellStyle name="部门项目中期规划预算表13 __b-27-0" xfId="174"/>
    <cellStyle name="部门项目中期规划预算表13 __b-28-0" xfId="175"/>
    <cellStyle name="部门项目中期规划预算表13 __b-3-0" xfId="176"/>
    <cellStyle name="部门支出预算表01-03 __b-28-0" xfId="177"/>
    <cellStyle name="部门项目中期规划预算表13 __b-4-0" xfId="178"/>
    <cellStyle name="部门支出预算表01-03 __b-29-0" xfId="179"/>
    <cellStyle name="部门项目中期规划预算表13 __b-5-0" xfId="180"/>
    <cellStyle name="部门项目中期规划预算表13 __b-6-0" xfId="181"/>
    <cellStyle name="基本支出预算表（人员类.运转类公用经费项目）04 __b-33-0" xfId="182"/>
    <cellStyle name="部门项目中期规划预算表13 __b-7-0" xfId="183"/>
    <cellStyle name="基本支出预算表（人员类.运转类公用经费项目）04 __b-29-0" xfId="184"/>
    <cellStyle name="部门项目中期规划预算表13 __b-8-0" xfId="185"/>
    <cellStyle name="基本支出预算表（人员类.运转类公用经费项目）04 __b-40-0" xfId="186"/>
    <cellStyle name="部门政府采购预算表08 __b-15-0" xfId="187"/>
    <cellStyle name="市对下转移支付预算表10-1 __b-6-0" xfId="188"/>
    <cellStyle name="部门政府采购预算表08 __b-36-0" xfId="189"/>
    <cellStyle name="部门支出预算表01-03 __b-1-0" xfId="190"/>
    <cellStyle name="部门支出预算表01-03 __b-12-0" xfId="191"/>
    <cellStyle name="部门支出预算表01-03 __b-19-0" xfId="192"/>
    <cellStyle name="部门支出预算表01-03 __b-24-0" xfId="193"/>
    <cellStyle name="基本支出预算表（人员类.运转类公用经费项目）04 __b-16-0" xfId="194"/>
    <cellStyle name="部门支出预算表01-03 __b-20-0" xfId="195"/>
    <cellStyle name="基本支出预算表（人员类.运转类公用经费项目）04 __b-12-0" xfId="196"/>
    <cellStyle name="部门支出预算表01-03 __b-23-0" xfId="197"/>
    <cellStyle name="基本支出预算表（人员类.运转类公用经费项目）04 __b-15-0" xfId="198"/>
    <cellStyle name="部门支出预算表01-03 __b-3-0" xfId="199"/>
    <cellStyle name="部门支出预算表01-03 __b-7-0" xfId="200"/>
    <cellStyle name="财政拨款收支预算总表02-1 __b-12-0" xfId="201"/>
    <cellStyle name="国有资本经营预算支出表07 __b-4-0" xfId="202"/>
    <cellStyle name="国有资本经营预算支出表07 __b-1-0" xfId="203"/>
    <cellStyle name="国有资本经营预算支出表07 __b-10-0" xfId="204"/>
    <cellStyle name="国有资本经营预算支出表07 __b-11-0" xfId="205"/>
    <cellStyle name="新增资产配置表11 __b-1-0" xfId="206"/>
    <cellStyle name="国有资本经营预算支出表07 __b-12-0" xfId="207"/>
    <cellStyle name="新增资产配置表11 __b-11-0" xfId="208"/>
    <cellStyle name="新增资产配置表11 __b-2-0" xfId="209"/>
    <cellStyle name="国有资本经营预算支出表07 __b-13-0" xfId="210"/>
    <cellStyle name="新增资产配置表11 __b-12-0" xfId="211"/>
    <cellStyle name="新增资产配置表11 __b-3-0" xfId="212"/>
    <cellStyle name="国有资本经营预算支出表07 __b-15-0" xfId="213"/>
    <cellStyle name="国有资本经营预算支出表07 __b-16-0" xfId="214"/>
    <cellStyle name="新增资产配置表11 __b-15-0" xfId="215"/>
    <cellStyle name="新增资产配置表11 __b-6-0" xfId="216"/>
    <cellStyle name="国有资本经营预算支出表07 __b-17-0" xfId="217"/>
    <cellStyle name="新增资产配置表11 __b-7-0" xfId="218"/>
    <cellStyle name="国有资本经营预算支出表07 __b-18-0" xfId="219"/>
    <cellStyle name="新增资产配置表11 __b-8-0" xfId="220"/>
    <cellStyle name="国有资本经营预算支出表07 __b-2-0" xfId="221"/>
    <cellStyle name="国有资本经营预算支出表07 __b-8-0" xfId="222"/>
    <cellStyle name="上级补助项目支出预算表12 __b-1-0" xfId="223"/>
    <cellStyle name="上级补助项目支出预算表12 __b-17-0" xfId="224"/>
    <cellStyle name="上级补助项目支出预算表12 __b-8-0" xfId="225"/>
    <cellStyle name="市对下转移支付绩效目标表10-2 __b-1-0" xfId="226"/>
    <cellStyle name="政府购买服务预算表09 __b-32-0" xfId="227"/>
    <cellStyle name="市对下转移支付绩效目标表10-2 __b-10-0" xfId="228"/>
    <cellStyle name="市对下转移支付绩效目标表10-2 __b-13-0" xfId="229"/>
    <cellStyle name="市对下转移支付绩效目标表10-2 __b-14-0" xfId="230"/>
    <cellStyle name="市对下转移支付绩效目标表10-2 __b-16-0" xfId="231"/>
    <cellStyle name="市对下转移支付绩效目标表10-2 __b-17-0" xfId="232"/>
    <cellStyle name="市对下转移支付绩效目标表10-2 __b-18-0" xfId="233"/>
    <cellStyle name="市对下转移支付绩效目标表10-2 __b-2-0" xfId="234"/>
    <cellStyle name="政府购买服务预算表09 __b-28-0" xfId="235"/>
    <cellStyle name="市对下转移支付预算表10-1 __b-1-0" xfId="236"/>
    <cellStyle name="市对下转移支付预算表10-1 __b-2-0" xfId="237"/>
    <cellStyle name="市对下转移支付预算表10-1 __b-25-0" xfId="238"/>
    <cellStyle name="市对下转移支付预算表10-1 __b-30-0" xfId="239"/>
    <cellStyle name="市对下转移支付预算表10-1 __b-3-0" xfId="240"/>
    <cellStyle name="市对下转移支付预算表10-1 __b-8-0" xfId="241"/>
    <cellStyle name="市对下转移支付预算表10-1 __b-9-0" xfId="242"/>
    <cellStyle name="项目支出绩效目标表（本级下达）05-2 __b-1-0" xfId="243"/>
    <cellStyle name="项目支出绩效目标表（另文下达）05-3 __b-1-0" xfId="244"/>
    <cellStyle name="项目支出预算表（其他运转类.特定目标类项目）05-1 __b-1-0" xfId="245"/>
    <cellStyle name="项目支出预算表（其他运转类.特定目标类项目）05-1 __b-29-0" xfId="246"/>
    <cellStyle name="政府购买服务预算表09 __b-16-0" xfId="247"/>
    <cellStyle name="政府购买服务预算表09 __b-21-0" xfId="248"/>
    <cellStyle name="项目支出预算表（其他运转类.特定目标类项目）05-1 __b-30-0" xfId="249"/>
    <cellStyle name="政府购买服务预算表09 __b-12-0" xfId="250"/>
    <cellStyle name="一般公共预算“三公”经费支出预算表03 __b-1-0" xfId="251"/>
    <cellStyle name="一般公共预算“三公”经费支出预算表03 __b-14-0" xfId="252"/>
    <cellStyle name="一般公共预算“三公”经费支出预算表03 __b-2-0" xfId="253"/>
    <cellStyle name="一般公共预算“三公”经费支出预算表03 __b-6-0" xfId="254"/>
    <cellStyle name="一般公共预算支出预算表（按功能科目分类）02-2 __b-1-0" xfId="255"/>
    <cellStyle name="一般公共预算支出预算表（按功能科目分类）02-2 __b-7-0" xfId="256"/>
    <cellStyle name="一般公共预算支出预算表（按经济科目分类）02-3 __b-12-0" xfId="257"/>
    <cellStyle name="一般公共预算支出预算表（按经济科目分类）02-3 __b-9-0" xfId="258"/>
    <cellStyle name="政府购买服务预算表09 __b-1-0" xfId="259"/>
    <cellStyle name="政府购买服务预算表09 __b-10-0" xfId="260"/>
    <cellStyle name="政府购买服务预算表09 __b-13-0" xfId="261"/>
    <cellStyle name="政府购买服务预算表09 __b-14-0" xfId="262"/>
    <cellStyle name="政府购买服务预算表09 __b-18-0" xfId="263"/>
    <cellStyle name="政府购买服务预算表09 __b-23-0" xfId="264"/>
    <cellStyle name="政府购买服务预算表09 __b-24-0" xfId="265"/>
    <cellStyle name="政府购买服务预算表09 __b-29-0" xfId="266"/>
    <cellStyle name="政府购买服务预算表09 __b-34-0" xfId="267"/>
    <cellStyle name="政府购买服务预算表09 __b-3-0" xfId="268"/>
    <cellStyle name="政府购买服务预算表09 __b-30-0" xfId="269"/>
    <cellStyle name="政府购买服务预算表09 __b-31-0" xfId="270"/>
    <cellStyle name="政府购买服务预算表09 __b-35-0" xfId="271"/>
    <cellStyle name="政府购买服务预算表09 __b-40-0" xfId="272"/>
    <cellStyle name="政府购买服务预算表09 __b-36-0" xfId="273"/>
    <cellStyle name="政府购买服务预算表09 __b-41-0" xfId="274"/>
    <cellStyle name="政府购买服务预算表09 __b-39-0" xfId="275"/>
    <cellStyle name="政府购买服务预算表09 __b-42-0" xfId="276"/>
    <cellStyle name="政府购买服务预算表09 __b-43-0" xfId="277"/>
    <cellStyle name="政府购买服务预算表09 __b-8-0" xfId="278"/>
    <cellStyle name="政府性基金预算支出预算表06 __b-1-0" xfId="27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topLeftCell="A16" workbookViewId="0">
      <selection activeCell="A11" sqref="A11"/>
    </sheetView>
  </sheetViews>
  <sheetFormatPr defaultColWidth="8" defaultRowHeight="14.25" customHeight="1" outlineLevelCol="3"/>
  <cols>
    <col min="1" max="1" width="39.625" customWidth="1"/>
    <col min="2" max="2" width="43.125" customWidth="1"/>
    <col min="3" max="3" width="39.75" customWidth="1"/>
    <col min="4" max="4" width="42.75" customWidth="1"/>
  </cols>
  <sheetData>
    <row r="1" ht="13.5" customHeight="1" spans="4:4">
      <c r="D1" s="116" t="s">
        <v>0</v>
      </c>
    </row>
    <row r="2" ht="36" customHeight="1" spans="1:4">
      <c r="A2" s="136" t="s">
        <v>1</v>
      </c>
      <c r="B2" s="271"/>
      <c r="C2" s="271"/>
      <c r="D2" s="271"/>
    </row>
    <row r="3" ht="21" customHeight="1" spans="1:4">
      <c r="A3" s="272" t="str">
        <f>"单位名称："&amp;"罗平县板桥第一中学"</f>
        <v>单位名称：罗平县板桥第一中学</v>
      </c>
      <c r="B3" s="273"/>
      <c r="C3" s="273"/>
      <c r="D3" s="279" t="s">
        <v>2</v>
      </c>
    </row>
    <row r="4" ht="19.5" customHeight="1" spans="1:4">
      <c r="A4" s="274" t="s">
        <v>3</v>
      </c>
      <c r="B4" s="275"/>
      <c r="C4" s="274" t="s">
        <v>4</v>
      </c>
      <c r="D4" s="275"/>
    </row>
    <row r="5" ht="19.5" customHeight="1" spans="1:4">
      <c r="A5" s="276" t="s">
        <v>5</v>
      </c>
      <c r="B5" s="276" t="s">
        <v>6</v>
      </c>
      <c r="C5" s="276" t="s">
        <v>7</v>
      </c>
      <c r="D5" s="276" t="s">
        <v>6</v>
      </c>
    </row>
    <row r="6" ht="19.5" customHeight="1" spans="1:4">
      <c r="A6" s="277"/>
      <c r="B6" s="277"/>
      <c r="C6" s="277"/>
      <c r="D6" s="277"/>
    </row>
    <row r="7" ht="20.25" customHeight="1" spans="1:4">
      <c r="A7" s="14" t="s">
        <v>8</v>
      </c>
      <c r="B7" s="36">
        <v>1381.762434</v>
      </c>
      <c r="C7" s="278" t="str">
        <f>"一"&amp;"、"&amp;"一般公共服务支出"</f>
        <v>一、一般公共服务支出</v>
      </c>
      <c r="D7" s="36"/>
    </row>
    <row r="8" ht="20.25" customHeight="1" spans="1:4">
      <c r="A8" s="14" t="s">
        <v>9</v>
      </c>
      <c r="B8" s="36"/>
      <c r="C8" s="278" t="str">
        <f>"二"&amp;"、"&amp;"外交支出"</f>
        <v>二、外交支出</v>
      </c>
      <c r="D8" s="36"/>
    </row>
    <row r="9" ht="20.25" customHeight="1" spans="1:4">
      <c r="A9" s="14" t="s">
        <v>10</v>
      </c>
      <c r="B9" s="36"/>
      <c r="C9" s="278" t="str">
        <f>"三"&amp;"、"&amp;"国防支出"</f>
        <v>三、国防支出</v>
      </c>
      <c r="D9" s="36"/>
    </row>
    <row r="10" ht="20.25" customHeight="1" spans="1:4">
      <c r="A10" s="14" t="s">
        <v>11</v>
      </c>
      <c r="B10" s="36"/>
      <c r="C10" s="278" t="str">
        <f>"四"&amp;"、"&amp;"公共安全支出"</f>
        <v>四、公共安全支出</v>
      </c>
      <c r="D10" s="36"/>
    </row>
    <row r="11" ht="20.25" customHeight="1" spans="1:4">
      <c r="A11" s="14" t="s">
        <v>12</v>
      </c>
      <c r="B11" s="36">
        <v>4</v>
      </c>
      <c r="C11" s="278" t="str">
        <f>"五"&amp;"、"&amp;"教育支出"</f>
        <v>五、教育支出</v>
      </c>
      <c r="D11" s="36">
        <v>972.491433</v>
      </c>
    </row>
    <row r="12" ht="20.25" customHeight="1" spans="1:4">
      <c r="A12" s="14" t="s">
        <v>13</v>
      </c>
      <c r="B12" s="36"/>
      <c r="C12" s="278" t="str">
        <f>"六"&amp;"、"&amp;"科学技术支出"</f>
        <v>六、科学技术支出</v>
      </c>
      <c r="D12" s="36"/>
    </row>
    <row r="13" ht="20.25" customHeight="1" spans="1:4">
      <c r="A13" s="14" t="s">
        <v>14</v>
      </c>
      <c r="B13" s="36"/>
      <c r="C13" s="278" t="str">
        <f>"七"&amp;"、"&amp;"文化旅游体育与传媒支出"</f>
        <v>七、文化旅游体育与传媒支出</v>
      </c>
      <c r="D13" s="36"/>
    </row>
    <row r="14" ht="20.25" customHeight="1" spans="1:4">
      <c r="A14" s="14" t="s">
        <v>15</v>
      </c>
      <c r="B14" s="36"/>
      <c r="C14" s="278" t="str">
        <f>"八"&amp;"、"&amp;"社会保障和就业支出"</f>
        <v>八、社会保障和就业支出</v>
      </c>
      <c r="D14" s="36">
        <v>268.588449</v>
      </c>
    </row>
    <row r="15" ht="20.25" customHeight="1" spans="1:4">
      <c r="A15" s="14" t="s">
        <v>16</v>
      </c>
      <c r="B15" s="36"/>
      <c r="C15" s="278" t="str">
        <f>"九"&amp;"、"&amp;"社会保险基金支出"</f>
        <v>九、社会保险基金支出</v>
      </c>
      <c r="D15" s="36"/>
    </row>
    <row r="16" ht="20.25" customHeight="1" spans="1:4">
      <c r="A16" s="14" t="s">
        <v>17</v>
      </c>
      <c r="B16" s="36">
        <v>4</v>
      </c>
      <c r="C16" s="278" t="str">
        <f>"十"&amp;"、"&amp;"卫生健康支出"</f>
        <v>十、卫生健康支出</v>
      </c>
      <c r="D16" s="36">
        <v>39.783275</v>
      </c>
    </row>
    <row r="17" ht="20.25" customHeight="1" spans="1:4">
      <c r="A17" s="14"/>
      <c r="B17" s="36"/>
      <c r="C17" s="278" t="str">
        <f>"十一"&amp;"、"&amp;"节能环保支出"</f>
        <v>十一、节能环保支出</v>
      </c>
      <c r="D17" s="36"/>
    </row>
    <row r="18" ht="20.25" customHeight="1" spans="1:4">
      <c r="A18" s="14"/>
      <c r="B18" s="14"/>
      <c r="C18" s="278" t="str">
        <f>"十二"&amp;"、"&amp;"城乡社区支出"</f>
        <v>十二、城乡社区支出</v>
      </c>
      <c r="D18" s="36"/>
    </row>
    <row r="19" ht="20.25" customHeight="1" spans="1:4">
      <c r="A19" s="14"/>
      <c r="B19" s="14"/>
      <c r="C19" s="278" t="str">
        <f>"十三"&amp;"、"&amp;"农林水支出"</f>
        <v>十三、农林水支出</v>
      </c>
      <c r="D19" s="36"/>
    </row>
    <row r="20" ht="20.25" customHeight="1" spans="1:4">
      <c r="A20" s="14"/>
      <c r="B20" s="14"/>
      <c r="C20" s="278" t="str">
        <f>"十四"&amp;"、"&amp;"交通运输支出"</f>
        <v>十四、交通运输支出</v>
      </c>
      <c r="D20" s="36"/>
    </row>
    <row r="21" ht="20.25" customHeight="1" spans="1:4">
      <c r="A21" s="14"/>
      <c r="B21" s="14"/>
      <c r="C21" s="278" t="str">
        <f>"十五"&amp;"、"&amp;"资源勘探工业信息等支出"</f>
        <v>十五、资源勘探工业信息等支出</v>
      </c>
      <c r="D21" s="36"/>
    </row>
    <row r="22" ht="20.25" customHeight="1" spans="1:4">
      <c r="A22" s="14"/>
      <c r="B22" s="14"/>
      <c r="C22" s="278" t="str">
        <f>"十六"&amp;"、"&amp;"商业服务业等支出"</f>
        <v>十六、商业服务业等支出</v>
      </c>
      <c r="D22" s="36"/>
    </row>
    <row r="23" ht="20.25" customHeight="1" spans="1:4">
      <c r="A23" s="14"/>
      <c r="B23" s="14"/>
      <c r="C23" s="278" t="str">
        <f>"十七"&amp;"、"&amp;"金融支出"</f>
        <v>十七、金融支出</v>
      </c>
      <c r="D23" s="36"/>
    </row>
    <row r="24" ht="20.25" customHeight="1" spans="1:4">
      <c r="A24" s="14"/>
      <c r="B24" s="14"/>
      <c r="C24" s="278" t="str">
        <f>"十八"&amp;"、"&amp;"援助其他地区支出"</f>
        <v>十八、援助其他地区支出</v>
      </c>
      <c r="D24" s="36"/>
    </row>
    <row r="25" ht="20.25" customHeight="1" spans="1:4">
      <c r="A25" s="14"/>
      <c r="B25" s="14"/>
      <c r="C25" s="278" t="str">
        <f>"十九"&amp;"、"&amp;"自然资源海洋气象等支出"</f>
        <v>十九、自然资源海洋气象等支出</v>
      </c>
      <c r="D25" s="36"/>
    </row>
    <row r="26" ht="20.25" customHeight="1" spans="1:4">
      <c r="A26" s="14"/>
      <c r="B26" s="14"/>
      <c r="C26" s="278" t="str">
        <f>"二十"&amp;"、"&amp;"住房保障支出"</f>
        <v>二十、住房保障支出</v>
      </c>
      <c r="D26" s="36">
        <v>104.899277</v>
      </c>
    </row>
    <row r="27" ht="20.25" customHeight="1" spans="1:4">
      <c r="A27" s="14"/>
      <c r="B27" s="14"/>
      <c r="C27" s="278" t="str">
        <f>"二十一"&amp;"、"&amp;"粮油物资储备支出"</f>
        <v>二十一、粮油物资储备支出</v>
      </c>
      <c r="D27" s="36"/>
    </row>
    <row r="28" ht="20.25" customHeight="1" spans="1:4">
      <c r="A28" s="14"/>
      <c r="B28" s="14"/>
      <c r="C28" s="278" t="str">
        <f>"二十二"&amp;"、"&amp;"国有资本经营预算支出"</f>
        <v>二十二、国有资本经营预算支出</v>
      </c>
      <c r="D28" s="36"/>
    </row>
    <row r="29" ht="20.25" customHeight="1" spans="1:4">
      <c r="A29" s="14"/>
      <c r="B29" s="14"/>
      <c r="C29" s="278" t="str">
        <f>"二十三"&amp;"、"&amp;"灾害防治及应急管理支出"</f>
        <v>二十三、灾害防治及应急管理支出</v>
      </c>
      <c r="D29" s="36"/>
    </row>
    <row r="30" ht="20.25" customHeight="1" spans="1:4">
      <c r="A30" s="14"/>
      <c r="B30" s="14"/>
      <c r="C30" s="278" t="str">
        <f>"二十四"&amp;"、"&amp;"预备费"</f>
        <v>二十四、预备费</v>
      </c>
      <c r="D30" s="36"/>
    </row>
    <row r="31" ht="20.25" customHeight="1" spans="1:4">
      <c r="A31" s="14"/>
      <c r="B31" s="14"/>
      <c r="C31" s="278" t="str">
        <f>"二十五"&amp;"、"&amp;"其他支出"</f>
        <v>二十五、其他支出</v>
      </c>
      <c r="D31" s="36"/>
    </row>
    <row r="32" ht="20.25" customHeight="1" spans="1:4">
      <c r="A32" s="14"/>
      <c r="B32" s="14"/>
      <c r="C32" s="278" t="str">
        <f>"二十六"&amp;"、"&amp;"转移性支出"</f>
        <v>二十六、转移性支出</v>
      </c>
      <c r="D32" s="36"/>
    </row>
    <row r="33" ht="20.25" customHeight="1" spans="1:4">
      <c r="A33" s="14"/>
      <c r="B33" s="14"/>
      <c r="C33" s="278" t="str">
        <f>"二十七"&amp;"、"&amp;"债务还本支出"</f>
        <v>二十七、债务还本支出</v>
      </c>
      <c r="D33" s="36"/>
    </row>
    <row r="34" ht="20.25" customHeight="1" spans="1:4">
      <c r="A34" s="14"/>
      <c r="B34" s="14"/>
      <c r="C34" s="278" t="str">
        <f>"二十八"&amp;"、"&amp;"债务付息支出"</f>
        <v>二十八、债务付息支出</v>
      </c>
      <c r="D34" s="36"/>
    </row>
    <row r="35" ht="20.25" customHeight="1" spans="1:4">
      <c r="A35" s="14"/>
      <c r="B35" s="14"/>
      <c r="C35" s="278" t="str">
        <f>"二十九"&amp;"、"&amp;"债务发行费用支出"</f>
        <v>二十九、债务发行费用支出</v>
      </c>
      <c r="D35" s="36"/>
    </row>
    <row r="36" ht="20.25" customHeight="1" spans="1:4">
      <c r="A36" s="14"/>
      <c r="B36" s="14"/>
      <c r="C36" s="278" t="str">
        <f>"三十"&amp;"、"&amp;"抗疫特别国债安排的支出"</f>
        <v>三十、抗疫特别国债安排的支出</v>
      </c>
      <c r="D36" s="36"/>
    </row>
    <row r="37" ht="20.25" customHeight="1" spans="1:4">
      <c r="A37" s="222" t="s">
        <v>18</v>
      </c>
      <c r="B37" s="36">
        <v>1385.762434</v>
      </c>
      <c r="C37" s="222" t="s">
        <v>19</v>
      </c>
      <c r="D37" s="36">
        <v>1385.762434</v>
      </c>
    </row>
    <row r="38" ht="20.25" customHeight="1" spans="1:4">
      <c r="A38" s="14" t="s">
        <v>20</v>
      </c>
      <c r="B38" s="36"/>
      <c r="C38" s="14" t="s">
        <v>21</v>
      </c>
      <c r="D38" s="36"/>
    </row>
    <row r="39" ht="20.25" customHeight="1" spans="1:4">
      <c r="A39" s="222" t="s">
        <v>22</v>
      </c>
      <c r="B39" s="36">
        <v>1385.762434</v>
      </c>
      <c r="C39" s="222" t="s">
        <v>23</v>
      </c>
      <c r="D39" s="36">
        <v>1385.762434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topLeftCell="B1" workbookViewId="0">
      <selection activeCell="F22" sqref="F22"/>
    </sheetView>
  </sheetViews>
  <sheetFormatPr defaultColWidth="9.125" defaultRowHeight="12" customHeight="1"/>
  <cols>
    <col min="1" max="1" width="30" customWidth="1"/>
    <col min="2" max="2" width="29" customWidth="1"/>
    <col min="3" max="3" width="23.875" customWidth="1"/>
    <col min="4" max="4" width="20.625" customWidth="1"/>
    <col min="5" max="5" width="20.125" customWidth="1"/>
    <col min="6" max="6" width="19.875" customWidth="1"/>
    <col min="7" max="7" width="9.875" customWidth="1"/>
    <col min="8" max="8" width="19" customWidth="1"/>
    <col min="9" max="9" width="12.625" customWidth="1"/>
    <col min="10" max="10" width="12.25" customWidth="1"/>
    <col min="11" max="11" width="15.75" customWidth="1"/>
  </cols>
  <sheetData>
    <row r="1" customHeight="1" spans="11:11">
      <c r="K1" s="60" t="s">
        <v>249</v>
      </c>
    </row>
    <row r="2" ht="28.5" customHeight="1" spans="2:11">
      <c r="B2" s="56" t="s">
        <v>250</v>
      </c>
      <c r="C2" s="3"/>
      <c r="D2" s="3"/>
      <c r="E2" s="3"/>
      <c r="F2" s="3"/>
      <c r="G2" s="57"/>
      <c r="H2" s="3"/>
      <c r="I2" s="57"/>
      <c r="J2" s="57"/>
      <c r="K2" s="3"/>
    </row>
    <row r="3" ht="17.25" customHeight="1" spans="1:2">
      <c r="A3" t="str">
        <f>"单位名称："&amp;"罗平县板桥第一中学"</f>
        <v>单位名称：罗平县板桥第一中学</v>
      </c>
      <c r="B3" s="4"/>
    </row>
    <row r="4" ht="44.25" customHeight="1" spans="1:11">
      <c r="A4" s="146" t="s">
        <v>195</v>
      </c>
      <c r="B4" s="51" t="s">
        <v>251</v>
      </c>
      <c r="C4" s="51" t="s">
        <v>252</v>
      </c>
      <c r="D4" s="51" t="s">
        <v>253</v>
      </c>
      <c r="E4" s="51" t="s">
        <v>254</v>
      </c>
      <c r="F4" s="51" t="s">
        <v>255</v>
      </c>
      <c r="G4" s="58" t="s">
        <v>256</v>
      </c>
      <c r="H4" s="51" t="s">
        <v>257</v>
      </c>
      <c r="I4" s="58" t="s">
        <v>258</v>
      </c>
      <c r="J4" s="58" t="s">
        <v>259</v>
      </c>
      <c r="K4" s="51" t="s">
        <v>260</v>
      </c>
    </row>
    <row r="5" ht="18.75" customHeight="1" spans="1:11">
      <c r="A5" s="147">
        <v>1</v>
      </c>
      <c r="B5" s="148">
        <v>2</v>
      </c>
      <c r="C5" s="148">
        <v>3</v>
      </c>
      <c r="D5" s="148">
        <v>4</v>
      </c>
      <c r="E5" s="148">
        <v>5</v>
      </c>
      <c r="F5" s="148">
        <v>6</v>
      </c>
      <c r="G5" s="149">
        <v>7</v>
      </c>
      <c r="H5" s="148">
        <v>8</v>
      </c>
      <c r="I5" s="149">
        <v>9</v>
      </c>
      <c r="J5" s="149">
        <v>10</v>
      </c>
      <c r="K5" s="148">
        <v>11</v>
      </c>
    </row>
    <row r="6" ht="21.75" customHeight="1" spans="1:11">
      <c r="A6" s="15"/>
      <c r="B6" s="14" t="s">
        <v>43</v>
      </c>
      <c r="C6" s="15"/>
      <c r="D6" s="15"/>
      <c r="E6" s="15"/>
      <c r="F6" s="15"/>
      <c r="G6" s="15"/>
      <c r="H6" s="15"/>
      <c r="I6" s="15"/>
      <c r="J6" s="15"/>
      <c r="K6" s="15"/>
    </row>
    <row r="7" ht="19.5" customHeight="1" spans="1:11">
      <c r="A7" s="150" t="s">
        <v>247</v>
      </c>
      <c r="B7" s="14" t="s">
        <v>245</v>
      </c>
      <c r="C7" s="14" t="s">
        <v>245</v>
      </c>
      <c r="D7" s="14" t="s">
        <v>261</v>
      </c>
      <c r="E7" s="14" t="s">
        <v>262</v>
      </c>
      <c r="F7" s="14" t="s">
        <v>245</v>
      </c>
      <c r="G7" s="14" t="s">
        <v>263</v>
      </c>
      <c r="H7" s="14" t="s">
        <v>264</v>
      </c>
      <c r="I7" s="14" t="s">
        <v>265</v>
      </c>
      <c r="J7" s="14" t="s">
        <v>266</v>
      </c>
      <c r="K7" s="14" t="s">
        <v>245</v>
      </c>
    </row>
    <row r="8" ht="19.5" customHeight="1" spans="1:11">
      <c r="A8" s="150" t="s">
        <v>247</v>
      </c>
      <c r="B8" s="14" t="s">
        <v>245</v>
      </c>
      <c r="C8" s="14" t="s">
        <v>245</v>
      </c>
      <c r="D8" s="14" t="s">
        <v>261</v>
      </c>
      <c r="E8" s="14" t="s">
        <v>267</v>
      </c>
      <c r="F8" s="14" t="s">
        <v>268</v>
      </c>
      <c r="G8" s="14" t="s">
        <v>269</v>
      </c>
      <c r="H8" s="14" t="s">
        <v>270</v>
      </c>
      <c r="I8" s="14" t="s">
        <v>265</v>
      </c>
      <c r="J8" s="14" t="s">
        <v>266</v>
      </c>
      <c r="K8" s="14" t="s">
        <v>245</v>
      </c>
    </row>
    <row r="9" ht="19.5" customHeight="1" spans="1:11">
      <c r="A9" s="150" t="s">
        <v>247</v>
      </c>
      <c r="B9" s="14" t="s">
        <v>245</v>
      </c>
      <c r="C9" s="14" t="s">
        <v>245</v>
      </c>
      <c r="D9" s="14" t="s">
        <v>271</v>
      </c>
      <c r="E9" s="14" t="s">
        <v>272</v>
      </c>
      <c r="F9" s="14" t="s">
        <v>245</v>
      </c>
      <c r="G9" s="14" t="s">
        <v>269</v>
      </c>
      <c r="H9" s="14" t="s">
        <v>270</v>
      </c>
      <c r="I9" s="14" t="s">
        <v>265</v>
      </c>
      <c r="J9" s="14" t="s">
        <v>266</v>
      </c>
      <c r="K9" s="14" t="s">
        <v>245</v>
      </c>
    </row>
    <row r="10" ht="19.5" customHeight="1" spans="1:11">
      <c r="A10" s="150" t="s">
        <v>247</v>
      </c>
      <c r="B10" s="14" t="s">
        <v>245</v>
      </c>
      <c r="C10" s="14" t="s">
        <v>245</v>
      </c>
      <c r="D10" s="14" t="s">
        <v>273</v>
      </c>
      <c r="E10" s="14" t="s">
        <v>274</v>
      </c>
      <c r="F10" s="14" t="s">
        <v>245</v>
      </c>
      <c r="G10" s="14" t="s">
        <v>263</v>
      </c>
      <c r="H10" s="14" t="s">
        <v>270</v>
      </c>
      <c r="I10" s="14" t="s">
        <v>265</v>
      </c>
      <c r="J10" s="14" t="s">
        <v>266</v>
      </c>
      <c r="K10" s="14" t="s">
        <v>245</v>
      </c>
    </row>
  </sheetData>
  <mergeCells count="4">
    <mergeCell ref="B2:K2"/>
    <mergeCell ref="A7:A10"/>
    <mergeCell ref="B7:B10"/>
    <mergeCell ref="C7:C10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A3" sqref="A3"/>
    </sheetView>
  </sheetViews>
  <sheetFormatPr defaultColWidth="9.125" defaultRowHeight="12" customHeight="1" outlineLevelRow="7"/>
  <cols>
    <col min="1" max="1" width="38" customWidth="1"/>
    <col min="2" max="2" width="22.75" customWidth="1"/>
    <col min="3" max="3" width="17.625" customWidth="1"/>
    <col min="4" max="7" width="23.625" customWidth="1"/>
    <col min="8" max="8" width="21.875" customWidth="1"/>
    <col min="9" max="11" width="23.625" customWidth="1"/>
  </cols>
  <sheetData>
    <row r="1" ht="17.25" customHeight="1" spans="11:11">
      <c r="K1" s="78" t="s">
        <v>275</v>
      </c>
    </row>
    <row r="2" ht="28.5" customHeight="1" spans="2:11">
      <c r="B2" s="136" t="s">
        <v>276</v>
      </c>
      <c r="C2" s="23"/>
      <c r="D2" s="23"/>
      <c r="E2" s="23"/>
      <c r="F2" s="23"/>
      <c r="G2" s="84"/>
      <c r="H2" s="23"/>
      <c r="I2" s="84"/>
      <c r="J2" s="84"/>
      <c r="K2" s="23"/>
    </row>
    <row r="3" ht="17.25" customHeight="1" spans="1:2">
      <c r="A3" t="str">
        <f>"单位名称："&amp;"罗平县板桥第一中学"</f>
        <v>单位名称：罗平县板桥第一中学</v>
      </c>
      <c r="B3" s="137"/>
    </row>
    <row r="4" ht="44.25" customHeight="1" spans="1:11">
      <c r="A4" s="138" t="s">
        <v>195</v>
      </c>
      <c r="B4" s="51" t="s">
        <v>251</v>
      </c>
      <c r="C4" s="51" t="s">
        <v>252</v>
      </c>
      <c r="D4" s="51" t="s">
        <v>253</v>
      </c>
      <c r="E4" s="51" t="s">
        <v>254</v>
      </c>
      <c r="F4" s="51" t="s">
        <v>255</v>
      </c>
      <c r="G4" s="58" t="s">
        <v>256</v>
      </c>
      <c r="H4" s="51" t="s">
        <v>257</v>
      </c>
      <c r="I4" s="58" t="s">
        <v>258</v>
      </c>
      <c r="J4" s="58" t="s">
        <v>259</v>
      </c>
      <c r="K4" s="51" t="s">
        <v>260</v>
      </c>
    </row>
    <row r="5" ht="14.25" customHeight="1" spans="1:11">
      <c r="A5" s="139">
        <v>1</v>
      </c>
      <c r="B5" s="140">
        <v>2</v>
      </c>
      <c r="C5" s="141">
        <v>3</v>
      </c>
      <c r="D5" s="142">
        <v>4</v>
      </c>
      <c r="E5" s="142">
        <v>5</v>
      </c>
      <c r="F5" s="142">
        <v>6</v>
      </c>
      <c r="G5" s="142">
        <v>7</v>
      </c>
      <c r="H5" s="141">
        <v>8</v>
      </c>
      <c r="I5" s="142">
        <v>8</v>
      </c>
      <c r="J5" s="141">
        <v>10</v>
      </c>
      <c r="K5" s="141">
        <v>11</v>
      </c>
    </row>
    <row r="6" ht="42" customHeight="1" spans="1:11">
      <c r="A6" s="15"/>
      <c r="B6" s="14"/>
      <c r="C6" s="143"/>
      <c r="D6" s="143"/>
      <c r="E6" s="143"/>
      <c r="F6" s="144"/>
      <c r="G6" s="145"/>
      <c r="H6" s="144"/>
      <c r="I6" s="145"/>
      <c r="J6" s="145"/>
      <c r="K6" s="144"/>
    </row>
    <row r="7" ht="51.75" customHeight="1" spans="1:11">
      <c r="A7" s="139"/>
      <c r="B7" s="14"/>
      <c r="C7" s="14"/>
      <c r="D7" s="14"/>
      <c r="E7" s="14"/>
      <c r="F7" s="14"/>
      <c r="G7" s="14"/>
      <c r="H7" s="14"/>
      <c r="I7" s="14"/>
      <c r="J7" s="14"/>
      <c r="K7" s="35"/>
    </row>
    <row r="8" ht="24" customHeight="1" spans="1:3">
      <c r="A8" s="40" t="s">
        <v>277</v>
      </c>
      <c r="B8" s="40"/>
      <c r="C8" s="40"/>
    </row>
  </sheetData>
  <mergeCells count="2">
    <mergeCell ref="B2:K2"/>
    <mergeCell ref="A8:C8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:B10"/>
    </sheetView>
  </sheetViews>
  <sheetFormatPr defaultColWidth="9.125" defaultRowHeight="14.25" customHeight="1" outlineLevelCol="5"/>
  <cols>
    <col min="1" max="1" width="26.875" customWidth="1"/>
    <col min="2" max="2" width="34.25" customWidth="1"/>
    <col min="3" max="3" width="30.375" customWidth="1"/>
    <col min="4" max="4" width="28.75" customWidth="1"/>
    <col min="5" max="6" width="26.875" customWidth="1"/>
  </cols>
  <sheetData>
    <row r="1" ht="12" customHeight="1" spans="1:6">
      <c r="A1" s="113">
        <v>1</v>
      </c>
      <c r="B1" s="114">
        <v>0</v>
      </c>
      <c r="C1" s="113">
        <v>1</v>
      </c>
      <c r="D1" s="129"/>
      <c r="E1" s="129"/>
      <c r="F1" s="112" t="s">
        <v>278</v>
      </c>
    </row>
    <row r="2" ht="26.25" customHeight="1" spans="1:6">
      <c r="A2" s="117" t="s">
        <v>279</v>
      </c>
      <c r="B2" s="117" t="s">
        <v>279</v>
      </c>
      <c r="C2" s="118"/>
      <c r="D2" s="130"/>
      <c r="E2" s="130"/>
      <c r="F2" s="130"/>
    </row>
    <row r="3" ht="13.5" customHeight="1" spans="1:6">
      <c r="A3" s="4" t="str">
        <f>"单位名称："&amp;"罗平县板桥第一中学"</f>
        <v>单位名称：罗平县板桥第一中学</v>
      </c>
      <c r="B3" s="4" t="s">
        <v>280</v>
      </c>
      <c r="C3" s="113"/>
      <c r="D3" s="129"/>
      <c r="E3" s="129"/>
      <c r="F3" s="282" t="s">
        <v>2</v>
      </c>
    </row>
    <row r="4" ht="19.5" customHeight="1" spans="1:6">
      <c r="A4" s="71" t="s">
        <v>281</v>
      </c>
      <c r="B4" s="131" t="s">
        <v>46</v>
      </c>
      <c r="C4" s="71" t="s">
        <v>47</v>
      </c>
      <c r="D4" s="10" t="s">
        <v>282</v>
      </c>
      <c r="E4" s="10"/>
      <c r="F4" s="10"/>
    </row>
    <row r="5" ht="18.75" customHeight="1" spans="1:6">
      <c r="A5" s="71"/>
      <c r="B5" s="132"/>
      <c r="C5" s="71"/>
      <c r="D5" s="10" t="s">
        <v>29</v>
      </c>
      <c r="E5" s="10" t="s">
        <v>48</v>
      </c>
      <c r="F5" s="10" t="s">
        <v>49</v>
      </c>
    </row>
    <row r="6" ht="23.25" customHeight="1" spans="1:6">
      <c r="A6" s="58">
        <v>1</v>
      </c>
      <c r="B6" s="125" t="s">
        <v>109</v>
      </c>
      <c r="C6" s="58">
        <v>3</v>
      </c>
      <c r="D6" s="70">
        <v>4</v>
      </c>
      <c r="E6" s="70">
        <v>5</v>
      </c>
      <c r="F6" s="70">
        <v>6</v>
      </c>
    </row>
    <row r="7" ht="23.25" customHeight="1" spans="1:6">
      <c r="A7" s="14"/>
      <c r="B7" s="15"/>
      <c r="C7" s="15"/>
      <c r="D7" s="36"/>
      <c r="E7" s="36"/>
      <c r="F7" s="36"/>
    </row>
    <row r="8" ht="24" customHeight="1" spans="1:6">
      <c r="A8" s="15"/>
      <c r="B8" s="14"/>
      <c r="C8" s="14"/>
      <c r="D8" s="36"/>
      <c r="E8" s="36"/>
      <c r="F8" s="36"/>
    </row>
    <row r="9" ht="18.75" customHeight="1" spans="1:6">
      <c r="A9" s="133" t="s">
        <v>91</v>
      </c>
      <c r="B9" s="133" t="s">
        <v>91</v>
      </c>
      <c r="C9" s="134" t="s">
        <v>91</v>
      </c>
      <c r="D9" s="36"/>
      <c r="E9" s="36"/>
      <c r="F9" s="36"/>
    </row>
    <row r="10" ht="24" customHeight="1" spans="1:2">
      <c r="A10" s="135" t="s">
        <v>283</v>
      </c>
      <c r="B10" s="135"/>
    </row>
  </sheetData>
  <mergeCells count="8">
    <mergeCell ref="A2:F2"/>
    <mergeCell ref="A3:C3"/>
    <mergeCell ref="D4:F4"/>
    <mergeCell ref="A9:C9"/>
    <mergeCell ref="A10:B10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22" sqref="B22"/>
    </sheetView>
  </sheetViews>
  <sheetFormatPr defaultColWidth="9.125" defaultRowHeight="14.25" customHeight="1" outlineLevelCol="5"/>
  <cols>
    <col min="1" max="1" width="23.625" customWidth="1"/>
    <col min="2" max="2" width="30.375" customWidth="1"/>
    <col min="3" max="3" width="26.125" customWidth="1"/>
    <col min="4" max="4" width="25.25" customWidth="1"/>
    <col min="5" max="6" width="23.625" customWidth="1"/>
  </cols>
  <sheetData>
    <row r="1" ht="12" customHeight="1" spans="1:6">
      <c r="A1" s="113">
        <v>1</v>
      </c>
      <c r="B1" s="114">
        <v>0</v>
      </c>
      <c r="C1" s="113">
        <v>1</v>
      </c>
      <c r="D1" s="115"/>
      <c r="E1" s="115"/>
      <c r="F1" s="116" t="s">
        <v>278</v>
      </c>
    </row>
    <row r="2" ht="26.25" customHeight="1" spans="1:6">
      <c r="A2" s="117" t="s">
        <v>284</v>
      </c>
      <c r="B2" s="117" t="s">
        <v>279</v>
      </c>
      <c r="C2" s="118"/>
      <c r="D2" s="119"/>
      <c r="E2" s="119"/>
      <c r="F2" s="119"/>
    </row>
    <row r="3" ht="13.5" customHeight="1" spans="1:6">
      <c r="A3" s="4" t="str">
        <f>"单位名称："&amp;"罗平县板桥第一中学"</f>
        <v>单位名称：罗平县板桥第一中学</v>
      </c>
      <c r="B3" s="120" t="s">
        <v>280</v>
      </c>
      <c r="C3" s="113"/>
      <c r="D3" s="115"/>
      <c r="E3" s="115"/>
      <c r="F3" s="282" t="s">
        <v>2</v>
      </c>
    </row>
    <row r="4" ht="19.5" customHeight="1" spans="1:6">
      <c r="A4" s="121" t="s">
        <v>281</v>
      </c>
      <c r="B4" s="122" t="s">
        <v>46</v>
      </c>
      <c r="C4" s="121" t="s">
        <v>47</v>
      </c>
      <c r="D4" s="42" t="s">
        <v>285</v>
      </c>
      <c r="E4" s="43"/>
      <c r="F4" s="44"/>
    </row>
    <row r="5" ht="18.75" customHeight="1" spans="1:6">
      <c r="A5" s="123"/>
      <c r="B5" s="124"/>
      <c r="C5" s="123"/>
      <c r="D5" s="28" t="s">
        <v>29</v>
      </c>
      <c r="E5" s="42" t="s">
        <v>48</v>
      </c>
      <c r="F5" s="28" t="s">
        <v>49</v>
      </c>
    </row>
    <row r="6" ht="18.75" customHeight="1" spans="1:6">
      <c r="A6" s="58">
        <v>1</v>
      </c>
      <c r="B6" s="125" t="s">
        <v>109</v>
      </c>
      <c r="C6" s="58">
        <v>3</v>
      </c>
      <c r="D6" s="70">
        <v>4</v>
      </c>
      <c r="E6" s="70">
        <v>5</v>
      </c>
      <c r="F6" s="70">
        <v>6</v>
      </c>
    </row>
    <row r="7" ht="21" customHeight="1" spans="1:6">
      <c r="A7" s="14"/>
      <c r="B7" s="126"/>
      <c r="C7" s="126"/>
      <c r="D7" s="36"/>
      <c r="E7" s="36"/>
      <c r="F7" s="36"/>
    </row>
    <row r="8" ht="21" customHeight="1" spans="1:6">
      <c r="A8" s="126"/>
      <c r="B8" s="14"/>
      <c r="C8" s="14"/>
      <c r="D8" s="36"/>
      <c r="E8" s="36"/>
      <c r="F8" s="36"/>
    </row>
    <row r="9" ht="18.75" customHeight="1" spans="1:6">
      <c r="A9" s="127" t="s">
        <v>91</v>
      </c>
      <c r="B9" s="127" t="s">
        <v>91</v>
      </c>
      <c r="C9" s="128" t="s">
        <v>91</v>
      </c>
      <c r="D9" s="36"/>
      <c r="E9" s="36"/>
      <c r="F9" s="36"/>
    </row>
    <row r="10" ht="24" customHeight="1" spans="1:3">
      <c r="A10" s="55" t="s">
        <v>286</v>
      </c>
      <c r="B10" s="55"/>
      <c r="C10" s="55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B18" sqref="B18"/>
    </sheetView>
  </sheetViews>
  <sheetFormatPr defaultColWidth="9.125" defaultRowHeight="14.25" customHeight="1"/>
  <cols>
    <col min="1" max="2" width="23.625" customWidth="1"/>
    <col min="3" max="3" width="27" customWidth="1"/>
    <col min="4" max="5" width="23.625" customWidth="1"/>
    <col min="6" max="6" width="33.875" customWidth="1"/>
    <col min="7" max="8" width="20.125" customWidth="1"/>
    <col min="9" max="9" width="25.25" customWidth="1"/>
    <col min="10" max="12" width="27" customWidth="1"/>
    <col min="13" max="13" width="23.625" customWidth="1"/>
    <col min="14" max="14" width="30.375" customWidth="1"/>
    <col min="15" max="15" width="27" customWidth="1"/>
    <col min="16" max="16" width="30.375" customWidth="1"/>
    <col min="17" max="17" width="23.625" customWidth="1"/>
  </cols>
  <sheetData>
    <row r="1" ht="13.5" customHeight="1" spans="15:17">
      <c r="O1" s="78"/>
      <c r="P1" s="78"/>
      <c r="Q1" s="45" t="s">
        <v>287</v>
      </c>
    </row>
    <row r="2" ht="27.75" customHeight="1" spans="1:17">
      <c r="A2" s="46" t="s">
        <v>288</v>
      </c>
      <c r="B2" s="23"/>
      <c r="C2" s="23"/>
      <c r="D2" s="23"/>
      <c r="E2" s="23"/>
      <c r="F2" s="23"/>
      <c r="G2" s="23"/>
      <c r="H2" s="23"/>
      <c r="I2" s="23"/>
      <c r="J2" s="23"/>
      <c r="K2" s="84"/>
      <c r="L2" s="23"/>
      <c r="M2" s="23"/>
      <c r="N2" s="23"/>
      <c r="O2" s="84"/>
      <c r="P2" s="84"/>
      <c r="Q2" s="23"/>
    </row>
    <row r="3" ht="18.75" customHeight="1" spans="1:17">
      <c r="A3" s="47" t="str">
        <f>"单位名称："&amp;"罗平县板桥第一中学"</f>
        <v>单位名称：罗平县板桥第一中学</v>
      </c>
      <c r="B3" s="25"/>
      <c r="C3" s="25"/>
      <c r="D3" s="25"/>
      <c r="E3" s="25"/>
      <c r="F3" s="25"/>
      <c r="G3" s="25"/>
      <c r="H3" s="25"/>
      <c r="I3" s="25"/>
      <c r="J3" s="25"/>
      <c r="O3" s="99"/>
      <c r="P3" s="99"/>
      <c r="Q3" s="282" t="s">
        <v>2</v>
      </c>
    </row>
    <row r="4" ht="15.75" customHeight="1" spans="1:17">
      <c r="A4" s="27" t="s">
        <v>289</v>
      </c>
      <c r="B4" s="86" t="s">
        <v>290</v>
      </c>
      <c r="C4" s="86" t="s">
        <v>291</v>
      </c>
      <c r="D4" s="86" t="s">
        <v>292</v>
      </c>
      <c r="E4" s="86" t="s">
        <v>293</v>
      </c>
      <c r="F4" s="86" t="s">
        <v>294</v>
      </c>
      <c r="G4" s="49" t="s">
        <v>201</v>
      </c>
      <c r="H4" s="49"/>
      <c r="I4" s="49"/>
      <c r="J4" s="49"/>
      <c r="K4" s="100"/>
      <c r="L4" s="49"/>
      <c r="M4" s="49"/>
      <c r="N4" s="49"/>
      <c r="O4" s="101"/>
      <c r="P4" s="100"/>
      <c r="Q4" s="50"/>
    </row>
    <row r="5" ht="17.25" customHeight="1" spans="1:17">
      <c r="A5" s="30"/>
      <c r="B5" s="88"/>
      <c r="C5" s="88"/>
      <c r="D5" s="88"/>
      <c r="E5" s="88"/>
      <c r="F5" s="88"/>
      <c r="G5" s="88" t="s">
        <v>29</v>
      </c>
      <c r="H5" s="88" t="s">
        <v>32</v>
      </c>
      <c r="I5" s="88" t="s">
        <v>295</v>
      </c>
      <c r="J5" s="88" t="s">
        <v>296</v>
      </c>
      <c r="K5" s="89" t="s">
        <v>297</v>
      </c>
      <c r="L5" s="102" t="s">
        <v>36</v>
      </c>
      <c r="M5" s="102"/>
      <c r="N5" s="102"/>
      <c r="O5" s="103"/>
      <c r="P5" s="108"/>
      <c r="Q5" s="90"/>
    </row>
    <row r="6" ht="54" customHeight="1" spans="1:17">
      <c r="A6" s="33"/>
      <c r="B6" s="90"/>
      <c r="C6" s="90"/>
      <c r="D6" s="90"/>
      <c r="E6" s="90"/>
      <c r="F6" s="90"/>
      <c r="G6" s="90"/>
      <c r="H6" s="90" t="s">
        <v>31</v>
      </c>
      <c r="I6" s="90"/>
      <c r="J6" s="90"/>
      <c r="K6" s="91"/>
      <c r="L6" s="90" t="s">
        <v>31</v>
      </c>
      <c r="M6" s="90" t="s">
        <v>37</v>
      </c>
      <c r="N6" s="90" t="s">
        <v>210</v>
      </c>
      <c r="O6" s="59" t="s">
        <v>39</v>
      </c>
      <c r="P6" s="91" t="s">
        <v>40</v>
      </c>
      <c r="Q6" s="90" t="s">
        <v>41</v>
      </c>
    </row>
    <row r="7" ht="15" customHeight="1" spans="1:17">
      <c r="A7" s="34">
        <v>1</v>
      </c>
      <c r="B7" s="109">
        <v>2</v>
      </c>
      <c r="C7" s="109">
        <v>3</v>
      </c>
      <c r="D7" s="109">
        <v>4</v>
      </c>
      <c r="E7" s="109">
        <v>5</v>
      </c>
      <c r="F7" s="109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</row>
    <row r="8" ht="21" customHeight="1" spans="1:17">
      <c r="A8" s="14"/>
      <c r="B8" s="92"/>
      <c r="C8" s="92"/>
      <c r="D8" s="92"/>
      <c r="E8" s="111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</row>
    <row r="9" ht="25.5" customHeight="1" spans="1:17">
      <c r="A9" s="14"/>
      <c r="B9" s="14"/>
      <c r="C9" s="14"/>
      <c r="D9" s="14"/>
      <c r="E9" s="14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</row>
    <row r="10" ht="21" customHeight="1" spans="1:17">
      <c r="A10" s="94" t="s">
        <v>91</v>
      </c>
      <c r="B10" s="95"/>
      <c r="C10" s="95"/>
      <c r="D10" s="95"/>
      <c r="E10" s="111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</row>
    <row r="11" ht="24" customHeight="1" spans="1:3">
      <c r="A11" s="40" t="s">
        <v>298</v>
      </c>
      <c r="B11" s="40"/>
      <c r="C11" s="40"/>
    </row>
  </sheetData>
  <mergeCells count="17">
    <mergeCell ref="A2:Q2"/>
    <mergeCell ref="A3:F3"/>
    <mergeCell ref="G4:Q4"/>
    <mergeCell ref="L5:Q5"/>
    <mergeCell ref="A10:E10"/>
    <mergeCell ref="A11:C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B21" sqref="B21"/>
    </sheetView>
  </sheetViews>
  <sheetFormatPr defaultColWidth="9.125" defaultRowHeight="14.25" customHeight="1"/>
  <cols>
    <col min="1" max="1" width="23.625" customWidth="1"/>
    <col min="2" max="2" width="27" customWidth="1"/>
    <col min="3" max="3" width="28.25" customWidth="1"/>
    <col min="4" max="4" width="23.625" customWidth="1"/>
    <col min="5" max="7" width="27" customWidth="1"/>
    <col min="8" max="9" width="20.125" customWidth="1"/>
    <col min="10" max="10" width="25.25" customWidth="1"/>
    <col min="11" max="13" width="27" customWidth="1"/>
    <col min="14" max="14" width="23.625" customWidth="1"/>
    <col min="15" max="15" width="30.375" customWidth="1"/>
    <col min="16" max="16" width="27" customWidth="1"/>
    <col min="17" max="17" width="30.375" customWidth="1"/>
    <col min="18" max="18" width="23.625" customWidth="1"/>
  </cols>
  <sheetData>
    <row r="1" ht="13.5" customHeight="1" spans="1:18">
      <c r="A1" s="81"/>
      <c r="B1" s="81"/>
      <c r="C1" s="81"/>
      <c r="D1" s="82"/>
      <c r="E1" s="82"/>
      <c r="F1" s="82"/>
      <c r="G1" s="82"/>
      <c r="H1" s="81"/>
      <c r="I1" s="81"/>
      <c r="J1" s="81"/>
      <c r="K1" s="81"/>
      <c r="L1" s="97"/>
      <c r="M1" s="81"/>
      <c r="N1" s="81"/>
      <c r="O1" s="81"/>
      <c r="P1" s="78"/>
      <c r="Q1" s="104"/>
      <c r="R1" s="105" t="s">
        <v>299</v>
      </c>
    </row>
    <row r="2" ht="27.75" customHeight="1" spans="1:18">
      <c r="A2" s="46" t="s">
        <v>300</v>
      </c>
      <c r="B2" s="83"/>
      <c r="C2" s="83"/>
      <c r="D2" s="84"/>
      <c r="E2" s="84"/>
      <c r="F2" s="84"/>
      <c r="G2" s="84"/>
      <c r="H2" s="83"/>
      <c r="I2" s="83"/>
      <c r="J2" s="83"/>
      <c r="K2" s="83"/>
      <c r="L2" s="98"/>
      <c r="M2" s="83"/>
      <c r="N2" s="83"/>
      <c r="O2" s="83"/>
      <c r="P2" s="84"/>
      <c r="Q2" s="98"/>
      <c r="R2" s="83"/>
    </row>
    <row r="3" ht="18.75" customHeight="1" spans="1:18">
      <c r="A3" s="85" t="str">
        <f>"单位名称："&amp;"罗平县板桥第一中学"</f>
        <v>单位名称：罗平县板桥第一中学</v>
      </c>
      <c r="B3" s="66"/>
      <c r="C3" s="66"/>
      <c r="D3" s="68"/>
      <c r="E3" s="68"/>
      <c r="F3" s="68"/>
      <c r="G3" s="68"/>
      <c r="H3" s="66"/>
      <c r="I3" s="66"/>
      <c r="J3" s="66"/>
      <c r="K3" s="66"/>
      <c r="L3" s="97"/>
      <c r="M3" s="81"/>
      <c r="N3" s="81"/>
      <c r="O3" s="81"/>
      <c r="P3" s="99"/>
      <c r="Q3" s="106"/>
      <c r="R3" s="285" t="s">
        <v>2</v>
      </c>
    </row>
    <row r="4" ht="15.75" customHeight="1" spans="1:18">
      <c r="A4" s="27" t="s">
        <v>289</v>
      </c>
      <c r="B4" s="86" t="s">
        <v>301</v>
      </c>
      <c r="C4" s="86" t="s">
        <v>302</v>
      </c>
      <c r="D4" s="87" t="s">
        <v>303</v>
      </c>
      <c r="E4" s="87" t="s">
        <v>304</v>
      </c>
      <c r="F4" s="87" t="s">
        <v>305</v>
      </c>
      <c r="G4" s="87" t="s">
        <v>306</v>
      </c>
      <c r="H4" s="49" t="s">
        <v>201</v>
      </c>
      <c r="I4" s="49"/>
      <c r="J4" s="49"/>
      <c r="K4" s="49"/>
      <c r="L4" s="100"/>
      <c r="M4" s="49"/>
      <c r="N4" s="49"/>
      <c r="O4" s="49"/>
      <c r="P4" s="101"/>
      <c r="Q4" s="100"/>
      <c r="R4" s="50"/>
    </row>
    <row r="5" ht="17.25" customHeight="1" spans="1:18">
      <c r="A5" s="30"/>
      <c r="B5" s="88"/>
      <c r="C5" s="88"/>
      <c r="D5" s="89"/>
      <c r="E5" s="89"/>
      <c r="F5" s="89"/>
      <c r="G5" s="89"/>
      <c r="H5" s="88" t="s">
        <v>29</v>
      </c>
      <c r="I5" s="88" t="s">
        <v>32</v>
      </c>
      <c r="J5" s="88" t="s">
        <v>295</v>
      </c>
      <c r="K5" s="88" t="s">
        <v>296</v>
      </c>
      <c r="L5" s="89" t="s">
        <v>297</v>
      </c>
      <c r="M5" s="102" t="s">
        <v>307</v>
      </c>
      <c r="N5" s="102"/>
      <c r="O5" s="102"/>
      <c r="P5" s="103"/>
      <c r="Q5" s="108"/>
      <c r="R5" s="90"/>
    </row>
    <row r="6" ht="54" customHeight="1" spans="1:18">
      <c r="A6" s="33"/>
      <c r="B6" s="90"/>
      <c r="C6" s="90"/>
      <c r="D6" s="91"/>
      <c r="E6" s="91"/>
      <c r="F6" s="91"/>
      <c r="G6" s="91"/>
      <c r="H6" s="90"/>
      <c r="I6" s="90" t="s">
        <v>31</v>
      </c>
      <c r="J6" s="90"/>
      <c r="K6" s="90"/>
      <c r="L6" s="91"/>
      <c r="M6" s="90" t="s">
        <v>31</v>
      </c>
      <c r="N6" s="90" t="s">
        <v>37</v>
      </c>
      <c r="O6" s="90" t="s">
        <v>210</v>
      </c>
      <c r="P6" s="59" t="s">
        <v>39</v>
      </c>
      <c r="Q6" s="91" t="s">
        <v>40</v>
      </c>
      <c r="R6" s="90" t="s">
        <v>41</v>
      </c>
    </row>
    <row r="7" ht="15" customHeight="1" spans="1:18">
      <c r="A7" s="33">
        <v>1</v>
      </c>
      <c r="B7" s="90">
        <v>2</v>
      </c>
      <c r="C7" s="90">
        <v>3</v>
      </c>
      <c r="D7" s="91">
        <v>4</v>
      </c>
      <c r="E7" s="91">
        <v>5</v>
      </c>
      <c r="F7" s="91">
        <v>6</v>
      </c>
      <c r="G7" s="91">
        <v>7</v>
      </c>
      <c r="H7" s="91">
        <v>8</v>
      </c>
      <c r="I7" s="91">
        <v>9</v>
      </c>
      <c r="J7" s="91">
        <v>10</v>
      </c>
      <c r="K7" s="91">
        <v>11</v>
      </c>
      <c r="L7" s="91">
        <v>12</v>
      </c>
      <c r="M7" s="91">
        <v>13</v>
      </c>
      <c r="N7" s="91">
        <v>14</v>
      </c>
      <c r="O7" s="91">
        <v>15</v>
      </c>
      <c r="P7" s="91">
        <v>16</v>
      </c>
      <c r="Q7" s="91">
        <v>17</v>
      </c>
      <c r="R7" s="91">
        <v>18</v>
      </c>
    </row>
    <row r="8" ht="21" customHeight="1" spans="1:18">
      <c r="A8" s="14"/>
      <c r="B8" s="92"/>
      <c r="C8" s="92"/>
      <c r="D8" s="93"/>
      <c r="E8" s="93"/>
      <c r="F8" s="93"/>
      <c r="G8" s="93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</row>
    <row r="9" ht="21" customHeight="1" spans="1:18">
      <c r="A9" s="14"/>
      <c r="B9" s="14"/>
      <c r="C9" s="14"/>
      <c r="D9" s="14"/>
      <c r="E9" s="14"/>
      <c r="F9" s="14"/>
      <c r="G9" s="14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ht="21" customHeight="1" spans="1:18">
      <c r="A10" s="94" t="s">
        <v>308</v>
      </c>
      <c r="B10" s="95"/>
      <c r="C10" s="96"/>
      <c r="D10" s="93"/>
      <c r="E10" s="93"/>
      <c r="F10" s="93"/>
      <c r="G10" s="93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ht="24" customHeight="1" spans="1:3">
      <c r="A11" s="40" t="s">
        <v>309</v>
      </c>
      <c r="B11" s="40"/>
      <c r="C11" s="40"/>
    </row>
  </sheetData>
  <mergeCells count="18">
    <mergeCell ref="A2:R2"/>
    <mergeCell ref="A3:C3"/>
    <mergeCell ref="H4:R4"/>
    <mergeCell ref="M5:R5"/>
    <mergeCell ref="A10:C10"/>
    <mergeCell ref="A11:C11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A18" sqref="A18"/>
    </sheetView>
  </sheetViews>
  <sheetFormatPr defaultColWidth="9.125" defaultRowHeight="14.25" customHeight="1"/>
  <cols>
    <col min="1" max="1" width="37.75" customWidth="1"/>
    <col min="2" max="4" width="13.375" customWidth="1"/>
    <col min="5" max="5" width="10.25" customWidth="1"/>
    <col min="7" max="17" width="10.25" customWidth="1"/>
  </cols>
  <sheetData>
    <row r="1" ht="13.5" customHeight="1" spans="4:17">
      <c r="D1" s="61"/>
      <c r="F1" s="62"/>
      <c r="Q1" s="78" t="s">
        <v>310</v>
      </c>
    </row>
    <row r="2" ht="35.25" customHeight="1" spans="1:17">
      <c r="A2" s="63" t="s">
        <v>311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ht="24" customHeight="1" spans="1:16">
      <c r="A3" s="65" t="str">
        <f>"单位名称："&amp;"罗平县板桥第一中学"</f>
        <v>单位名称：罗平县板桥第一中学</v>
      </c>
      <c r="B3" s="66"/>
      <c r="C3" s="66"/>
      <c r="D3" s="67"/>
      <c r="E3" s="66"/>
      <c r="F3" s="68"/>
      <c r="G3" s="66"/>
      <c r="H3" s="66"/>
      <c r="I3" s="66"/>
      <c r="J3" s="66"/>
      <c r="K3" s="25"/>
      <c r="L3" s="25"/>
      <c r="M3" s="25"/>
      <c r="N3" s="25"/>
      <c r="O3" s="25"/>
      <c r="P3" s="286" t="s">
        <v>2</v>
      </c>
    </row>
    <row r="4" ht="19.5" customHeight="1" spans="1:17">
      <c r="A4" s="10" t="s">
        <v>312</v>
      </c>
      <c r="B4" s="10" t="s">
        <v>201</v>
      </c>
      <c r="C4" s="10"/>
      <c r="D4" s="10"/>
      <c r="E4" s="10" t="s">
        <v>313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74"/>
      <c r="Q4" s="10"/>
    </row>
    <row r="5" ht="40.5" customHeight="1" spans="1:17">
      <c r="A5" s="10"/>
      <c r="B5" s="10" t="s">
        <v>29</v>
      </c>
      <c r="C5" s="9" t="s">
        <v>32</v>
      </c>
      <c r="D5" s="69" t="s">
        <v>314</v>
      </c>
      <c r="E5" s="58" t="s">
        <v>315</v>
      </c>
      <c r="F5" s="58" t="s">
        <v>316</v>
      </c>
      <c r="G5" s="58" t="s">
        <v>317</v>
      </c>
      <c r="H5" s="58" t="s">
        <v>318</v>
      </c>
      <c r="I5" s="58" t="s">
        <v>319</v>
      </c>
      <c r="J5" s="58" t="s">
        <v>320</v>
      </c>
      <c r="K5" s="58" t="s">
        <v>321</v>
      </c>
      <c r="L5" s="58" t="s">
        <v>322</v>
      </c>
      <c r="M5" s="58" t="s">
        <v>323</v>
      </c>
      <c r="N5" s="58" t="s">
        <v>324</v>
      </c>
      <c r="O5" s="75" t="s">
        <v>325</v>
      </c>
      <c r="P5" s="75" t="s">
        <v>326</v>
      </c>
      <c r="Q5" s="79" t="s">
        <v>327</v>
      </c>
    </row>
    <row r="6" ht="19.5" customHeight="1" spans="1:17">
      <c r="A6" s="70">
        <v>1</v>
      </c>
      <c r="B6" s="70">
        <v>2</v>
      </c>
      <c r="C6" s="70">
        <v>3</v>
      </c>
      <c r="D6" s="10">
        <v>4</v>
      </c>
      <c r="E6" s="58">
        <v>5</v>
      </c>
      <c r="F6" s="70">
        <v>6</v>
      </c>
      <c r="G6" s="58">
        <v>7</v>
      </c>
      <c r="H6" s="71">
        <v>8</v>
      </c>
      <c r="I6" s="58">
        <v>9</v>
      </c>
      <c r="J6" s="58">
        <v>10</v>
      </c>
      <c r="K6" s="58">
        <v>11</v>
      </c>
      <c r="L6" s="71">
        <v>12</v>
      </c>
      <c r="M6" s="58">
        <v>13</v>
      </c>
      <c r="N6" s="71">
        <v>14</v>
      </c>
      <c r="O6" s="76">
        <v>15</v>
      </c>
      <c r="P6" s="17">
        <v>16</v>
      </c>
      <c r="Q6" s="80">
        <v>17</v>
      </c>
    </row>
    <row r="7" ht="18.75" customHeight="1" spans="1:17">
      <c r="A7" s="72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77"/>
      <c r="Q7" s="36"/>
    </row>
    <row r="8" ht="18.75" customHeight="1" spans="1:17">
      <c r="A8" s="72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</row>
    <row r="9" ht="24" customHeight="1" spans="1:1">
      <c r="A9" t="s">
        <v>328</v>
      </c>
    </row>
  </sheetData>
  <mergeCells count="7">
    <mergeCell ref="A2:Q2"/>
    <mergeCell ref="A3:J3"/>
    <mergeCell ref="P3:Q3"/>
    <mergeCell ref="B4:D4"/>
    <mergeCell ref="E4:Q4"/>
    <mergeCell ref="A9:C9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21" sqref="B21"/>
    </sheetView>
  </sheetViews>
  <sheetFormatPr defaultColWidth="9.125" defaultRowHeight="12" customHeight="1" outlineLevelRow="7"/>
  <cols>
    <col min="1" max="1" width="26.375" customWidth="1"/>
    <col min="2" max="5" width="26.875" customWidth="1"/>
    <col min="6" max="6" width="23.625" customWidth="1"/>
    <col min="7" max="7" width="25" customWidth="1"/>
    <col min="8" max="9" width="23.625" customWidth="1"/>
    <col min="10" max="10" width="26.875" customWidth="1"/>
  </cols>
  <sheetData>
    <row r="1" customHeight="1" spans="10:10">
      <c r="J1" s="60" t="s">
        <v>329</v>
      </c>
    </row>
    <row r="2" ht="28.5" customHeight="1" spans="1:10">
      <c r="A2" s="56" t="s">
        <v>330</v>
      </c>
      <c r="B2" s="3"/>
      <c r="C2" s="3"/>
      <c r="D2" s="3"/>
      <c r="E2" s="3"/>
      <c r="F2" s="57"/>
      <c r="G2" s="3"/>
      <c r="H2" s="57"/>
      <c r="I2" s="57"/>
      <c r="J2" s="3"/>
    </row>
    <row r="3" ht="17.25" customHeight="1" spans="1:1">
      <c r="A3" s="4" t="str">
        <f>"单位名称："&amp;"罗平县板桥第一中学"</f>
        <v>单位名称：罗平县板桥第一中学</v>
      </c>
    </row>
    <row r="4" ht="44.25" customHeight="1" spans="1:10">
      <c r="A4" s="51" t="s">
        <v>251</v>
      </c>
      <c r="B4" s="51" t="s">
        <v>252</v>
      </c>
      <c r="C4" s="51" t="s">
        <v>253</v>
      </c>
      <c r="D4" s="51" t="s">
        <v>254</v>
      </c>
      <c r="E4" s="51" t="s">
        <v>255</v>
      </c>
      <c r="F4" s="58" t="s">
        <v>256</v>
      </c>
      <c r="G4" s="51" t="s">
        <v>257</v>
      </c>
      <c r="H4" s="58" t="s">
        <v>258</v>
      </c>
      <c r="I4" s="58" t="s">
        <v>259</v>
      </c>
      <c r="J4" s="51" t="s">
        <v>260</v>
      </c>
    </row>
    <row r="5" ht="14.25" customHeight="1" spans="1:10">
      <c r="A5" s="51">
        <v>1</v>
      </c>
      <c r="B5" s="58">
        <v>2</v>
      </c>
      <c r="C5" s="59">
        <v>3</v>
      </c>
      <c r="D5" s="59">
        <v>4</v>
      </c>
      <c r="E5" s="59">
        <v>5</v>
      </c>
      <c r="F5" s="59">
        <v>6</v>
      </c>
      <c r="G5" s="58">
        <v>7</v>
      </c>
      <c r="H5" s="59">
        <v>8</v>
      </c>
      <c r="I5" s="58">
        <v>9</v>
      </c>
      <c r="J5" s="58">
        <v>10</v>
      </c>
    </row>
    <row r="6" ht="27.75" customHeight="1" spans="1:10">
      <c r="A6" s="14"/>
      <c r="B6" s="15"/>
      <c r="C6" s="15"/>
      <c r="D6" s="15"/>
      <c r="E6" s="15"/>
      <c r="F6" s="15"/>
      <c r="G6" s="15"/>
      <c r="H6" s="15"/>
      <c r="I6" s="15"/>
      <c r="J6" s="15"/>
    </row>
    <row r="7" ht="26.25" customHeight="1" spans="1:10">
      <c r="A7" s="14"/>
      <c r="B7" s="14"/>
      <c r="C7" s="14"/>
      <c r="D7" s="14"/>
      <c r="E7" s="14"/>
      <c r="F7" s="14"/>
      <c r="G7" s="14"/>
      <c r="H7" s="14"/>
      <c r="I7" s="14"/>
      <c r="J7" s="14"/>
    </row>
    <row r="8" ht="24" customHeight="1" spans="1:3">
      <c r="A8" s="54" t="s">
        <v>328</v>
      </c>
      <c r="B8" s="54"/>
      <c r="C8" s="55"/>
    </row>
  </sheetData>
  <mergeCells count="3">
    <mergeCell ref="A2:J2"/>
    <mergeCell ref="A3:H3"/>
    <mergeCell ref="A8:B8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C32" sqref="C32"/>
    </sheetView>
  </sheetViews>
  <sheetFormatPr defaultColWidth="9.125" defaultRowHeight="12" customHeight="1" outlineLevelCol="7"/>
  <cols>
    <col min="1" max="1" width="22.75" customWidth="1"/>
    <col min="2" max="2" width="24.625" customWidth="1"/>
    <col min="3" max="3" width="30.375" customWidth="1"/>
    <col min="4" max="5" width="23.625" customWidth="1"/>
    <col min="6" max="8" width="32.125" customWidth="1"/>
  </cols>
  <sheetData>
    <row r="1" ht="14.25" customHeight="1" spans="8:8">
      <c r="H1" s="45" t="s">
        <v>331</v>
      </c>
    </row>
    <row r="2" ht="28.5" customHeight="1" spans="1:8">
      <c r="A2" s="46" t="s">
        <v>332</v>
      </c>
      <c r="B2" s="23"/>
      <c r="C2" s="23"/>
      <c r="D2" s="23"/>
      <c r="E2" s="23"/>
      <c r="F2" s="23"/>
      <c r="G2" s="23"/>
      <c r="H2" s="23"/>
    </row>
    <row r="3" ht="13.5" customHeight="1" spans="1:2">
      <c r="A3" s="47" t="str">
        <f>"单位名称："&amp;"罗平县板桥第一中学"</f>
        <v>单位名称：罗平县板桥第一中学</v>
      </c>
      <c r="B3" s="24"/>
    </row>
    <row r="4" ht="18" customHeight="1" spans="1:8">
      <c r="A4" s="27" t="s">
        <v>281</v>
      </c>
      <c r="B4" s="27" t="s">
        <v>333</v>
      </c>
      <c r="C4" s="27" t="s">
        <v>334</v>
      </c>
      <c r="D4" s="27" t="s">
        <v>335</v>
      </c>
      <c r="E4" s="27" t="s">
        <v>336</v>
      </c>
      <c r="F4" s="48" t="s">
        <v>337</v>
      </c>
      <c r="G4" s="49"/>
      <c r="H4" s="50"/>
    </row>
    <row r="5" ht="18" customHeight="1" spans="1:8">
      <c r="A5" s="33"/>
      <c r="B5" s="33"/>
      <c r="C5" s="33"/>
      <c r="D5" s="33"/>
      <c r="E5" s="33"/>
      <c r="F5" s="51" t="s">
        <v>293</v>
      </c>
      <c r="G5" s="51" t="s">
        <v>338</v>
      </c>
      <c r="H5" s="51" t="s">
        <v>339</v>
      </c>
    </row>
    <row r="6" ht="21" customHeight="1" spans="1:8">
      <c r="A6" s="51">
        <v>1</v>
      </c>
      <c r="B6" s="51">
        <v>2</v>
      </c>
      <c r="C6" s="51">
        <v>3</v>
      </c>
      <c r="D6" s="51">
        <v>4</v>
      </c>
      <c r="E6" s="51">
        <v>5</v>
      </c>
      <c r="F6" s="51">
        <v>6</v>
      </c>
      <c r="G6" s="51">
        <v>7</v>
      </c>
      <c r="H6" s="51">
        <v>8</v>
      </c>
    </row>
    <row r="7" ht="33" customHeight="1" spans="1:8">
      <c r="A7" s="14"/>
      <c r="B7" s="14"/>
      <c r="C7" s="14"/>
      <c r="D7" s="14"/>
      <c r="E7" s="14"/>
      <c r="F7" s="14"/>
      <c r="G7" s="36"/>
      <c r="H7" s="36"/>
    </row>
    <row r="8" ht="24" customHeight="1" spans="1:8">
      <c r="A8" s="52" t="s">
        <v>29</v>
      </c>
      <c r="B8" s="53"/>
      <c r="C8" s="53"/>
      <c r="D8" s="53"/>
      <c r="E8" s="53"/>
      <c r="F8" s="14"/>
      <c r="G8" s="36"/>
      <c r="H8" s="36"/>
    </row>
    <row r="9" ht="24" customHeight="1" spans="1:3">
      <c r="A9" s="54" t="s">
        <v>340</v>
      </c>
      <c r="B9" s="54"/>
      <c r="C9" s="55"/>
    </row>
  </sheetData>
  <mergeCells count="9">
    <mergeCell ref="A2:H2"/>
    <mergeCell ref="A3:C3"/>
    <mergeCell ref="F4:H4"/>
    <mergeCell ref="A9:B9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20" sqref="B20"/>
    </sheetView>
  </sheetViews>
  <sheetFormatPr defaultColWidth="9.125" defaultRowHeight="14.25" customHeight="1"/>
  <cols>
    <col min="1" max="3" width="23.625" customWidth="1"/>
    <col min="4" max="7" width="27" customWidth="1"/>
    <col min="8" max="8" width="20.125" customWidth="1"/>
    <col min="9" max="9" width="33.875" customWidth="1"/>
    <col min="10" max="10" width="32.125" customWidth="1"/>
    <col min="11" max="11" width="17.625" customWidth="1"/>
  </cols>
  <sheetData>
    <row r="1" ht="13.5" customHeight="1" spans="4:11">
      <c r="D1" s="22"/>
      <c r="E1" s="22"/>
      <c r="F1" s="22"/>
      <c r="G1" s="22"/>
      <c r="K1" s="41" t="s">
        <v>341</v>
      </c>
    </row>
    <row r="2" ht="27.75" customHeight="1" spans="1:11">
      <c r="A2" s="23" t="s">
        <v>342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13.5" customHeight="1" spans="1:11">
      <c r="A3" s="4" t="str">
        <f>"单位名称："&amp;"罗平县板桥第一中学"</f>
        <v>单位名称：罗平县板桥第一中学</v>
      </c>
      <c r="B3" s="24"/>
      <c r="C3" s="24"/>
      <c r="D3" s="24"/>
      <c r="E3" s="24"/>
      <c r="F3" s="24"/>
      <c r="G3" s="24"/>
      <c r="H3" s="25"/>
      <c r="I3" s="25"/>
      <c r="J3" s="25"/>
      <c r="K3" s="287" t="s">
        <v>2</v>
      </c>
    </row>
    <row r="4" ht="21.75" customHeight="1" spans="1:11">
      <c r="A4" s="26" t="s">
        <v>240</v>
      </c>
      <c r="B4" s="26" t="s">
        <v>196</v>
      </c>
      <c r="C4" s="26" t="s">
        <v>194</v>
      </c>
      <c r="D4" s="27" t="s">
        <v>197</v>
      </c>
      <c r="E4" s="27" t="s">
        <v>198</v>
      </c>
      <c r="F4" s="27" t="s">
        <v>241</v>
      </c>
      <c r="G4" s="27" t="s">
        <v>242</v>
      </c>
      <c r="H4" s="28" t="s">
        <v>29</v>
      </c>
      <c r="I4" s="42" t="s">
        <v>343</v>
      </c>
      <c r="J4" s="43"/>
      <c r="K4" s="44"/>
    </row>
    <row r="5" ht="21.75" customHeight="1" spans="1:11">
      <c r="A5" s="29"/>
      <c r="B5" s="29"/>
      <c r="C5" s="29"/>
      <c r="D5" s="30"/>
      <c r="E5" s="30"/>
      <c r="F5" s="30"/>
      <c r="G5" s="30"/>
      <c r="H5" s="31"/>
      <c r="I5" s="27" t="s">
        <v>32</v>
      </c>
      <c r="J5" s="27" t="s">
        <v>33</v>
      </c>
      <c r="K5" s="27" t="s">
        <v>34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31</v>
      </c>
      <c r="J6" s="33"/>
      <c r="K6" s="33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3">
        <v>10</v>
      </c>
      <c r="K7" s="13">
        <v>11</v>
      </c>
    </row>
    <row r="8" ht="18.75" customHeight="1" spans="1:11">
      <c r="A8" s="35"/>
      <c r="B8" s="14"/>
      <c r="C8" s="35"/>
      <c r="D8" s="35"/>
      <c r="E8" s="35"/>
      <c r="F8" s="35"/>
      <c r="G8" s="35"/>
      <c r="H8" s="36"/>
      <c r="I8" s="36"/>
      <c r="J8" s="36"/>
      <c r="K8" s="36"/>
    </row>
    <row r="9" ht="18.75" customHeight="1" spans="1:11">
      <c r="A9" s="14"/>
      <c r="B9" s="14"/>
      <c r="C9" s="14"/>
      <c r="D9" s="14"/>
      <c r="E9" s="14"/>
      <c r="F9" s="14"/>
      <c r="G9" s="14"/>
      <c r="H9" s="36"/>
      <c r="I9" s="36"/>
      <c r="J9" s="36"/>
      <c r="K9" s="36"/>
    </row>
    <row r="10" ht="18.75" customHeight="1" spans="1:11">
      <c r="A10" s="37" t="s">
        <v>91</v>
      </c>
      <c r="B10" s="38"/>
      <c r="C10" s="38"/>
      <c r="D10" s="38"/>
      <c r="E10" s="38"/>
      <c r="F10" s="38"/>
      <c r="G10" s="39"/>
      <c r="H10" s="36"/>
      <c r="I10" s="36"/>
      <c r="J10" s="36"/>
      <c r="K10" s="36"/>
    </row>
    <row r="11" ht="24" customHeight="1" spans="1:3">
      <c r="A11" s="40" t="s">
        <v>344</v>
      </c>
      <c r="B11" s="40"/>
      <c r="C11" s="40"/>
    </row>
  </sheetData>
  <mergeCells count="16">
    <mergeCell ref="A2:K2"/>
    <mergeCell ref="A3:G3"/>
    <mergeCell ref="I4:K4"/>
    <mergeCell ref="A10:G10"/>
    <mergeCell ref="A11:C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Zeros="0" workbookViewId="0">
      <selection activeCell="E8" sqref="E8"/>
    </sheetView>
  </sheetViews>
  <sheetFormatPr defaultColWidth="8" defaultRowHeight="14.25" customHeight="1"/>
  <cols>
    <col min="1" max="1" width="25.25" customWidth="1"/>
    <col min="2" max="2" width="33.625" customWidth="1"/>
    <col min="3" max="8" width="12.625" customWidth="1"/>
    <col min="9" max="9" width="11.75" customWidth="1"/>
    <col min="10" max="14" width="12.625" customWidth="1"/>
    <col min="15" max="15" width="15.875" customWidth="1"/>
    <col min="16" max="16" width="9.625" customWidth="1"/>
    <col min="17" max="17" width="21.25" customWidth="1"/>
    <col min="18" max="18" width="10.625" customWidth="1"/>
    <col min="19" max="20" width="10.125" customWidth="1"/>
  </cols>
  <sheetData>
    <row r="1" customHeight="1" spans="9:20">
      <c r="I1" s="82"/>
      <c r="O1" s="82"/>
      <c r="P1" s="82"/>
      <c r="Q1" s="82"/>
      <c r="R1" s="82"/>
      <c r="S1" s="106" t="s">
        <v>24</v>
      </c>
      <c r="T1" s="41" t="s">
        <v>24</v>
      </c>
    </row>
    <row r="2" ht="36" customHeight="1" spans="1:20">
      <c r="A2" s="243" t="s">
        <v>25</v>
      </c>
      <c r="B2" s="23"/>
      <c r="C2" s="23"/>
      <c r="D2" s="23"/>
      <c r="E2" s="23"/>
      <c r="F2" s="23"/>
      <c r="G2" s="23"/>
      <c r="H2" s="23"/>
      <c r="I2" s="84"/>
      <c r="J2" s="23"/>
      <c r="K2" s="23"/>
      <c r="L2" s="23"/>
      <c r="M2" s="23"/>
      <c r="N2" s="23"/>
      <c r="O2" s="84"/>
      <c r="P2" s="84"/>
      <c r="Q2" s="84"/>
      <c r="R2" s="84"/>
      <c r="S2" s="23"/>
      <c r="T2" s="84"/>
    </row>
    <row r="3" ht="20.25" customHeight="1" spans="1:20">
      <c r="A3" s="47" t="str">
        <f>"单位名称："&amp;"罗平县板桥第一中学"</f>
        <v>单位名称：罗平县板桥第一中学</v>
      </c>
      <c r="B3" s="25"/>
      <c r="C3" s="25"/>
      <c r="D3" s="25"/>
      <c r="E3" s="25"/>
      <c r="F3" s="25"/>
      <c r="G3" s="25"/>
      <c r="H3" s="25"/>
      <c r="I3" s="68"/>
      <c r="J3" s="25"/>
      <c r="K3" s="25"/>
      <c r="L3" s="25"/>
      <c r="M3" s="25"/>
      <c r="N3" s="25"/>
      <c r="O3" s="68"/>
      <c r="P3" s="68"/>
      <c r="Q3" s="68"/>
      <c r="R3" s="68"/>
      <c r="S3" s="280" t="s">
        <v>2</v>
      </c>
      <c r="T3" s="265" t="s">
        <v>26</v>
      </c>
    </row>
    <row r="4" ht="18.75" customHeight="1" spans="1:20">
      <c r="A4" s="244" t="s">
        <v>27</v>
      </c>
      <c r="B4" s="245" t="s">
        <v>28</v>
      </c>
      <c r="C4" s="245" t="s">
        <v>29</v>
      </c>
      <c r="D4" s="246" t="s">
        <v>30</v>
      </c>
      <c r="E4" s="247"/>
      <c r="F4" s="247"/>
      <c r="G4" s="247"/>
      <c r="H4" s="247"/>
      <c r="I4" s="257"/>
      <c r="J4" s="247"/>
      <c r="K4" s="247"/>
      <c r="L4" s="247"/>
      <c r="M4" s="247"/>
      <c r="N4" s="258"/>
      <c r="O4" s="246" t="s">
        <v>20</v>
      </c>
      <c r="P4" s="246"/>
      <c r="Q4" s="246"/>
      <c r="R4" s="246"/>
      <c r="S4" s="247"/>
      <c r="T4" s="266"/>
    </row>
    <row r="5" ht="24.75" customHeight="1" spans="1:20">
      <c r="A5" s="248"/>
      <c r="B5" s="249"/>
      <c r="C5" s="249"/>
      <c r="D5" s="249" t="s">
        <v>31</v>
      </c>
      <c r="E5" s="249" t="s">
        <v>32</v>
      </c>
      <c r="F5" s="249" t="s">
        <v>33</v>
      </c>
      <c r="G5" s="249" t="s">
        <v>34</v>
      </c>
      <c r="H5" s="249" t="s">
        <v>35</v>
      </c>
      <c r="I5" s="259" t="s">
        <v>36</v>
      </c>
      <c r="J5" s="260"/>
      <c r="K5" s="260"/>
      <c r="L5" s="260"/>
      <c r="M5" s="260"/>
      <c r="N5" s="261"/>
      <c r="O5" s="262" t="s">
        <v>31</v>
      </c>
      <c r="P5" s="262" t="s">
        <v>32</v>
      </c>
      <c r="Q5" s="244" t="s">
        <v>33</v>
      </c>
      <c r="R5" s="245" t="s">
        <v>34</v>
      </c>
      <c r="S5" s="267" t="s">
        <v>35</v>
      </c>
      <c r="T5" s="245" t="s">
        <v>36</v>
      </c>
    </row>
    <row r="6" ht="24.75" customHeight="1" spans="1:20">
      <c r="A6" s="250"/>
      <c r="B6" s="251"/>
      <c r="C6" s="251"/>
      <c r="D6" s="251"/>
      <c r="E6" s="251"/>
      <c r="F6" s="251"/>
      <c r="G6" s="251"/>
      <c r="H6" s="251"/>
      <c r="I6" s="13" t="s">
        <v>31</v>
      </c>
      <c r="J6" s="263" t="s">
        <v>37</v>
      </c>
      <c r="K6" s="263" t="s">
        <v>38</v>
      </c>
      <c r="L6" s="263" t="s">
        <v>39</v>
      </c>
      <c r="M6" s="263" t="s">
        <v>40</v>
      </c>
      <c r="N6" s="263" t="s">
        <v>41</v>
      </c>
      <c r="O6" s="264"/>
      <c r="P6" s="264"/>
      <c r="Q6" s="268"/>
      <c r="R6" s="264"/>
      <c r="S6" s="251"/>
      <c r="T6" s="251"/>
    </row>
    <row r="7" ht="32.1" customHeight="1" spans="1:20">
      <c r="A7" s="252">
        <v>1</v>
      </c>
      <c r="B7" s="11">
        <v>2</v>
      </c>
      <c r="C7" s="11">
        <v>3</v>
      </c>
      <c r="D7" s="11">
        <v>4</v>
      </c>
      <c r="E7" s="253">
        <v>5</v>
      </c>
      <c r="F7" s="254">
        <v>6</v>
      </c>
      <c r="G7" s="254">
        <v>7</v>
      </c>
      <c r="H7" s="253">
        <v>8</v>
      </c>
      <c r="I7" s="253">
        <v>9</v>
      </c>
      <c r="J7" s="254">
        <v>10</v>
      </c>
      <c r="K7" s="254">
        <v>11</v>
      </c>
      <c r="L7" s="253">
        <v>12</v>
      </c>
      <c r="M7" s="253">
        <v>13</v>
      </c>
      <c r="N7" s="254">
        <v>14</v>
      </c>
      <c r="O7" s="254">
        <v>15</v>
      </c>
      <c r="P7" s="253">
        <v>16</v>
      </c>
      <c r="Q7" s="269">
        <v>17</v>
      </c>
      <c r="R7" s="270">
        <v>18</v>
      </c>
      <c r="S7" s="270">
        <v>19</v>
      </c>
      <c r="T7" s="270">
        <v>20</v>
      </c>
    </row>
    <row r="8" ht="32.1" customHeight="1" spans="1:20">
      <c r="A8" s="14" t="s">
        <v>42</v>
      </c>
      <c r="B8" s="14" t="s">
        <v>43</v>
      </c>
      <c r="C8" s="36">
        <v>1385.762434</v>
      </c>
      <c r="D8" s="36">
        <v>1385.762434</v>
      </c>
      <c r="E8" s="36">
        <v>1381.762434</v>
      </c>
      <c r="F8" s="36"/>
      <c r="G8" s="36"/>
      <c r="H8" s="36"/>
      <c r="I8" s="36">
        <v>4</v>
      </c>
      <c r="J8" s="36"/>
      <c r="K8" s="36"/>
      <c r="L8" s="36"/>
      <c r="M8" s="36"/>
      <c r="N8" s="36">
        <v>4</v>
      </c>
      <c r="O8" s="36"/>
      <c r="P8" s="36"/>
      <c r="Q8" s="36"/>
      <c r="R8" s="36"/>
      <c r="S8" s="36"/>
      <c r="T8" s="36"/>
    </row>
    <row r="9" ht="32.1" customHeight="1" spans="1:20">
      <c r="A9" s="255" t="s">
        <v>29</v>
      </c>
      <c r="B9" s="256"/>
      <c r="C9" s="36">
        <v>1385.762434</v>
      </c>
      <c r="D9" s="36">
        <v>1385.762434</v>
      </c>
      <c r="E9" s="36">
        <v>1381.762434</v>
      </c>
      <c r="F9" s="36"/>
      <c r="G9" s="36"/>
      <c r="H9" s="36"/>
      <c r="I9" s="36">
        <v>4</v>
      </c>
      <c r="J9" s="36"/>
      <c r="K9" s="36"/>
      <c r="L9" s="36"/>
      <c r="M9" s="36"/>
      <c r="N9" s="36">
        <v>4</v>
      </c>
      <c r="O9" s="36"/>
      <c r="P9" s="36"/>
      <c r="Q9" s="36"/>
      <c r="R9" s="36"/>
      <c r="S9" s="36"/>
      <c r="T9" s="36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opLeftCell="B1" workbookViewId="0">
      <selection activeCell="F21" sqref="F21"/>
    </sheetView>
  </sheetViews>
  <sheetFormatPr defaultColWidth="9.125" defaultRowHeight="14.25" customHeight="1" outlineLevelCol="6"/>
  <cols>
    <col min="1" max="1" width="27.375" customWidth="1"/>
    <col min="2" max="2" width="30.75" customWidth="1"/>
    <col min="3" max="3" width="27.375" customWidth="1"/>
    <col min="4" max="4" width="26.875" customWidth="1"/>
    <col min="5" max="7" width="30.375" customWidth="1"/>
  </cols>
  <sheetData>
    <row r="1" ht="13.5" customHeight="1" spans="4:7">
      <c r="D1" s="1"/>
      <c r="G1" s="2" t="s">
        <v>345</v>
      </c>
    </row>
    <row r="2" ht="27.75" customHeight="1" spans="1:7">
      <c r="A2" s="3" t="s">
        <v>346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"单位名称："&amp;"罗平县板桥第一中学"</f>
        <v>单位名称：罗平县板桥第一中学</v>
      </c>
      <c r="B3" s="5"/>
      <c r="C3" s="5"/>
      <c r="D3" s="5"/>
      <c r="E3" s="6"/>
      <c r="F3" s="6"/>
      <c r="G3" s="287" t="s">
        <v>2</v>
      </c>
    </row>
    <row r="4" ht="21.75" customHeight="1" spans="1:7">
      <c r="A4" s="8" t="s">
        <v>194</v>
      </c>
      <c r="B4" s="8" t="s">
        <v>240</v>
      </c>
      <c r="C4" s="8" t="s">
        <v>196</v>
      </c>
      <c r="D4" s="9" t="s">
        <v>347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348</v>
      </c>
      <c r="F5" s="9" t="s">
        <v>349</v>
      </c>
      <c r="G5" s="9" t="s">
        <v>350</v>
      </c>
    </row>
    <row r="6" ht="40.5" customHeight="1" spans="1:7">
      <c r="A6" s="8"/>
      <c r="B6" s="8"/>
      <c r="C6" s="8"/>
      <c r="D6" s="9"/>
      <c r="E6" s="10"/>
      <c r="F6" s="9" t="s">
        <v>31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2">
        <v>9</v>
      </c>
      <c r="G7" s="13">
        <v>10</v>
      </c>
    </row>
    <row r="8" ht="26.25" customHeight="1" spans="1:7">
      <c r="A8" s="14" t="s">
        <v>43</v>
      </c>
      <c r="B8" s="15"/>
      <c r="C8" s="15"/>
      <c r="D8" s="15"/>
      <c r="E8" s="16">
        <v>7.5576</v>
      </c>
      <c r="F8" s="17"/>
      <c r="G8" s="18"/>
    </row>
    <row r="9" ht="24.75" customHeight="1" spans="1:7">
      <c r="A9" s="15"/>
      <c r="B9" s="14" t="s">
        <v>351</v>
      </c>
      <c r="C9" s="14" t="s">
        <v>236</v>
      </c>
      <c r="D9" s="14" t="s">
        <v>352</v>
      </c>
      <c r="E9" s="16">
        <v>7.5576</v>
      </c>
      <c r="F9" s="17"/>
      <c r="G9" s="18"/>
    </row>
    <row r="10" ht="18.75" customHeight="1" spans="1:7">
      <c r="A10" s="19" t="s">
        <v>29</v>
      </c>
      <c r="B10" s="20" t="s">
        <v>353</v>
      </c>
      <c r="C10" s="20"/>
      <c r="D10" s="21"/>
      <c r="E10" s="16">
        <v>7.5576</v>
      </c>
      <c r="F10" s="17"/>
      <c r="G10" s="18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4"/>
  <sheetViews>
    <sheetView showZeros="0" workbookViewId="0">
      <selection activeCell="C31" sqref="C31"/>
    </sheetView>
  </sheetViews>
  <sheetFormatPr defaultColWidth="9.125" defaultRowHeight="14.25" customHeight="1"/>
  <cols>
    <col min="1" max="1" width="30.375" customWidth="1"/>
    <col min="2" max="2" width="37.75" customWidth="1"/>
    <col min="3" max="3" width="18.875" customWidth="1"/>
    <col min="4" max="4" width="21" customWidth="1"/>
    <col min="5" max="5" width="18.875" customWidth="1"/>
    <col min="6" max="6" width="20.125" customWidth="1"/>
    <col min="7" max="7" width="18.875" customWidth="1"/>
    <col min="8" max="8" width="19.875" customWidth="1"/>
    <col min="9" max="9" width="21.25" customWidth="1"/>
    <col min="10" max="10" width="15.625" customWidth="1"/>
    <col min="11" max="11" width="16.375" customWidth="1"/>
    <col min="12" max="12" width="13.625" customWidth="1"/>
    <col min="13" max="17" width="18.875" customWidth="1"/>
  </cols>
  <sheetData>
    <row r="1" ht="15.75" customHeight="1" spans="17:17">
      <c r="Q1" s="45" t="s">
        <v>44</v>
      </c>
    </row>
    <row r="2" ht="28.5" customHeight="1" spans="1:17">
      <c r="A2" s="3" t="s">
        <v>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24" t="str">
        <f>"单位名称："&amp;"罗平县板桥第一中学"</f>
        <v>单位名称：罗平县板桥第一中学</v>
      </c>
      <c r="B3" s="225"/>
      <c r="C3" s="66"/>
      <c r="D3" s="6"/>
      <c r="E3" s="66"/>
      <c r="F3" s="6"/>
      <c r="G3" s="66"/>
      <c r="H3" s="6"/>
      <c r="I3" s="6"/>
      <c r="J3" s="6"/>
      <c r="K3" s="66"/>
      <c r="L3" s="6"/>
      <c r="M3" s="66"/>
      <c r="N3" s="66"/>
      <c r="O3" s="6"/>
      <c r="P3" s="6"/>
      <c r="Q3" s="281" t="s">
        <v>2</v>
      </c>
    </row>
    <row r="4" ht="17.25" customHeight="1" spans="1:17">
      <c r="A4" s="226" t="s">
        <v>46</v>
      </c>
      <c r="B4" s="227" t="s">
        <v>47</v>
      </c>
      <c r="C4" s="228" t="s">
        <v>29</v>
      </c>
      <c r="D4" s="229" t="s">
        <v>48</v>
      </c>
      <c r="E4" s="10"/>
      <c r="F4" s="229" t="s">
        <v>49</v>
      </c>
      <c r="G4" s="10"/>
      <c r="H4" s="230" t="s">
        <v>32</v>
      </c>
      <c r="I4" s="236" t="s">
        <v>33</v>
      </c>
      <c r="J4" s="227" t="s">
        <v>50</v>
      </c>
      <c r="K4" s="237" t="s">
        <v>34</v>
      </c>
      <c r="L4" s="229" t="s">
        <v>36</v>
      </c>
      <c r="M4" s="238"/>
      <c r="N4" s="238"/>
      <c r="O4" s="238"/>
      <c r="P4" s="238"/>
      <c r="Q4" s="242"/>
    </row>
    <row r="5" ht="26.25" customHeight="1" spans="1:17">
      <c r="A5" s="10"/>
      <c r="B5" s="231"/>
      <c r="C5" s="231"/>
      <c r="D5" s="231" t="s">
        <v>29</v>
      </c>
      <c r="E5" s="231" t="s">
        <v>51</v>
      </c>
      <c r="F5" s="231" t="s">
        <v>29</v>
      </c>
      <c r="G5" s="232" t="s">
        <v>51</v>
      </c>
      <c r="H5" s="231"/>
      <c r="I5" s="231"/>
      <c r="J5" s="231"/>
      <c r="K5" s="232"/>
      <c r="L5" s="231" t="s">
        <v>31</v>
      </c>
      <c r="M5" s="239" t="s">
        <v>52</v>
      </c>
      <c r="N5" s="239" t="s">
        <v>53</v>
      </c>
      <c r="O5" s="239" t="s">
        <v>54</v>
      </c>
      <c r="P5" s="239" t="s">
        <v>55</v>
      </c>
      <c r="Q5" s="239" t="s">
        <v>56</v>
      </c>
    </row>
    <row r="6" ht="20.1" customHeight="1" spans="1:17">
      <c r="A6" s="10">
        <v>1</v>
      </c>
      <c r="B6" s="231">
        <v>2</v>
      </c>
      <c r="C6" s="231">
        <v>3</v>
      </c>
      <c r="D6" s="231">
        <v>4</v>
      </c>
      <c r="E6" s="233">
        <v>5</v>
      </c>
      <c r="F6" s="234">
        <v>6</v>
      </c>
      <c r="G6" s="233">
        <v>7</v>
      </c>
      <c r="H6" s="234">
        <v>8</v>
      </c>
      <c r="I6" s="233">
        <v>9</v>
      </c>
      <c r="J6" s="233">
        <v>10</v>
      </c>
      <c r="K6" s="233">
        <v>11</v>
      </c>
      <c r="L6" s="233">
        <v>12</v>
      </c>
      <c r="M6" s="240">
        <v>13</v>
      </c>
      <c r="N6" s="241">
        <v>14</v>
      </c>
      <c r="O6" s="241">
        <v>15</v>
      </c>
      <c r="P6" s="241">
        <v>16</v>
      </c>
      <c r="Q6" s="241">
        <v>17</v>
      </c>
    </row>
    <row r="7" ht="20.1" customHeight="1" spans="1:17">
      <c r="A7" s="14" t="s">
        <v>57</v>
      </c>
      <c r="B7" s="14" t="s">
        <v>58</v>
      </c>
      <c r="C7" s="36">
        <v>972.491433</v>
      </c>
      <c r="D7" s="36">
        <v>968.491433</v>
      </c>
      <c r="E7" s="36">
        <v>968.491433</v>
      </c>
      <c r="F7" s="36">
        <v>4</v>
      </c>
      <c r="G7" s="36"/>
      <c r="H7" s="36">
        <v>968.491433</v>
      </c>
      <c r="I7" s="36"/>
      <c r="J7" s="36"/>
      <c r="K7" s="36"/>
      <c r="L7" s="36">
        <v>4</v>
      </c>
      <c r="M7" s="36"/>
      <c r="N7" s="36"/>
      <c r="O7" s="36"/>
      <c r="P7" s="36"/>
      <c r="Q7" s="36">
        <v>4</v>
      </c>
    </row>
    <row r="8" ht="20.1" customHeight="1" spans="1:17">
      <c r="A8" s="170" t="s">
        <v>59</v>
      </c>
      <c r="B8" s="170" t="s">
        <v>60</v>
      </c>
      <c r="C8" s="36">
        <v>972.491433</v>
      </c>
      <c r="D8" s="36">
        <v>968.491433</v>
      </c>
      <c r="E8" s="36">
        <v>968.491433</v>
      </c>
      <c r="F8" s="36">
        <v>4</v>
      </c>
      <c r="G8" s="36"/>
      <c r="H8" s="36">
        <v>968.491433</v>
      </c>
      <c r="I8" s="36"/>
      <c r="J8" s="36"/>
      <c r="K8" s="36"/>
      <c r="L8" s="36">
        <v>4</v>
      </c>
      <c r="M8" s="36"/>
      <c r="N8" s="36"/>
      <c r="O8" s="36"/>
      <c r="P8" s="36"/>
      <c r="Q8" s="36">
        <v>4</v>
      </c>
    </row>
    <row r="9" ht="20.1" customHeight="1" spans="1:17">
      <c r="A9" s="214" t="s">
        <v>61</v>
      </c>
      <c r="B9" s="214" t="s">
        <v>62</v>
      </c>
      <c r="C9" s="36">
        <v>972.491433</v>
      </c>
      <c r="D9" s="36">
        <v>968.491433</v>
      </c>
      <c r="E9" s="36">
        <v>968.491433</v>
      </c>
      <c r="F9" s="36">
        <v>4</v>
      </c>
      <c r="G9" s="36"/>
      <c r="H9" s="36">
        <v>968.491433</v>
      </c>
      <c r="I9" s="36"/>
      <c r="J9" s="36"/>
      <c r="K9" s="36"/>
      <c r="L9" s="36">
        <v>4</v>
      </c>
      <c r="M9" s="36"/>
      <c r="N9" s="36"/>
      <c r="O9" s="36"/>
      <c r="P9" s="36"/>
      <c r="Q9" s="36">
        <v>4</v>
      </c>
    </row>
    <row r="10" ht="20.1" customHeight="1" spans="1:17">
      <c r="A10" s="14" t="s">
        <v>63</v>
      </c>
      <c r="B10" s="14" t="s">
        <v>64</v>
      </c>
      <c r="C10" s="36">
        <v>268.588449</v>
      </c>
      <c r="D10" s="36">
        <v>268.588449</v>
      </c>
      <c r="E10" s="36">
        <v>268.588449</v>
      </c>
      <c r="F10" s="36"/>
      <c r="G10" s="36"/>
      <c r="H10" s="36">
        <v>268.588449</v>
      </c>
      <c r="I10" s="36"/>
      <c r="J10" s="36"/>
      <c r="K10" s="36"/>
      <c r="L10" s="36"/>
      <c r="M10" s="36"/>
      <c r="N10" s="36"/>
      <c r="O10" s="36"/>
      <c r="P10" s="36"/>
      <c r="Q10" s="36"/>
    </row>
    <row r="11" ht="20.1" customHeight="1" spans="1:17">
      <c r="A11" s="170" t="s">
        <v>65</v>
      </c>
      <c r="B11" s="170" t="s">
        <v>66</v>
      </c>
      <c r="C11" s="36">
        <v>261.030849</v>
      </c>
      <c r="D11" s="36">
        <v>261.030849</v>
      </c>
      <c r="E11" s="36">
        <v>261.030849</v>
      </c>
      <c r="F11" s="36"/>
      <c r="G11" s="36"/>
      <c r="H11" s="36">
        <v>261.030849</v>
      </c>
      <c r="I11" s="36"/>
      <c r="J11" s="36"/>
      <c r="K11" s="36"/>
      <c r="L11" s="36"/>
      <c r="M11" s="36"/>
      <c r="N11" s="36"/>
      <c r="O11" s="36"/>
      <c r="P11" s="36"/>
      <c r="Q11" s="36"/>
    </row>
    <row r="12" ht="20.1" customHeight="1" spans="1:17">
      <c r="A12" s="214" t="s">
        <v>67</v>
      </c>
      <c r="B12" s="214" t="s">
        <v>68</v>
      </c>
      <c r="C12" s="36">
        <v>42.39804</v>
      </c>
      <c r="D12" s="36">
        <v>42.39804</v>
      </c>
      <c r="E12" s="36">
        <v>42.39804</v>
      </c>
      <c r="F12" s="36"/>
      <c r="G12" s="36"/>
      <c r="H12" s="36">
        <v>42.39804</v>
      </c>
      <c r="I12" s="36"/>
      <c r="J12" s="36"/>
      <c r="K12" s="36"/>
      <c r="L12" s="36"/>
      <c r="M12" s="36"/>
      <c r="N12" s="36"/>
      <c r="O12" s="36"/>
      <c r="P12" s="36"/>
      <c r="Q12" s="36"/>
    </row>
    <row r="13" ht="20.1" customHeight="1" spans="1:17">
      <c r="A13" s="214" t="s">
        <v>69</v>
      </c>
      <c r="B13" s="214" t="s">
        <v>70</v>
      </c>
      <c r="C13" s="36">
        <v>145.755206</v>
      </c>
      <c r="D13" s="36">
        <v>145.755206</v>
      </c>
      <c r="E13" s="36">
        <v>145.755206</v>
      </c>
      <c r="F13" s="36"/>
      <c r="G13" s="36"/>
      <c r="H13" s="36">
        <v>145.755206</v>
      </c>
      <c r="I13" s="36"/>
      <c r="J13" s="36"/>
      <c r="K13" s="36"/>
      <c r="L13" s="36"/>
      <c r="M13" s="36"/>
      <c r="N13" s="36"/>
      <c r="O13" s="36"/>
      <c r="P13" s="36"/>
      <c r="Q13" s="36"/>
    </row>
    <row r="14" ht="20.1" customHeight="1" spans="1:17">
      <c r="A14" s="214" t="s">
        <v>71</v>
      </c>
      <c r="B14" s="214" t="s">
        <v>72</v>
      </c>
      <c r="C14" s="36">
        <v>72.877603</v>
      </c>
      <c r="D14" s="36">
        <v>72.877603</v>
      </c>
      <c r="E14" s="36">
        <v>72.877603</v>
      </c>
      <c r="F14" s="36"/>
      <c r="G14" s="36"/>
      <c r="H14" s="36">
        <v>72.877603</v>
      </c>
      <c r="I14" s="36"/>
      <c r="J14" s="36"/>
      <c r="K14" s="36"/>
      <c r="L14" s="36"/>
      <c r="M14" s="36"/>
      <c r="N14" s="36"/>
      <c r="O14" s="36"/>
      <c r="P14" s="36"/>
      <c r="Q14" s="36"/>
    </row>
    <row r="15" ht="20.1" customHeight="1" spans="1:17">
      <c r="A15" s="170" t="s">
        <v>73</v>
      </c>
      <c r="B15" s="170" t="s">
        <v>74</v>
      </c>
      <c r="C15" s="36">
        <v>7.5576</v>
      </c>
      <c r="D15" s="36">
        <v>7.5576</v>
      </c>
      <c r="E15" s="36">
        <v>7.5576</v>
      </c>
      <c r="F15" s="36"/>
      <c r="G15" s="36"/>
      <c r="H15" s="36">
        <v>7.5576</v>
      </c>
      <c r="I15" s="36"/>
      <c r="J15" s="36"/>
      <c r="K15" s="36"/>
      <c r="L15" s="36"/>
      <c r="M15" s="36"/>
      <c r="N15" s="36"/>
      <c r="O15" s="36"/>
      <c r="P15" s="36"/>
      <c r="Q15" s="36"/>
    </row>
    <row r="16" ht="20.1" customHeight="1" spans="1:17">
      <c r="A16" s="214" t="s">
        <v>75</v>
      </c>
      <c r="B16" s="214" t="s">
        <v>76</v>
      </c>
      <c r="C16" s="36">
        <v>7.5576</v>
      </c>
      <c r="D16" s="36">
        <v>7.5576</v>
      </c>
      <c r="E16" s="36">
        <v>7.5576</v>
      </c>
      <c r="F16" s="36"/>
      <c r="G16" s="36"/>
      <c r="H16" s="36">
        <v>7.5576</v>
      </c>
      <c r="I16" s="36"/>
      <c r="J16" s="36"/>
      <c r="K16" s="36"/>
      <c r="L16" s="36"/>
      <c r="M16" s="36"/>
      <c r="N16" s="36"/>
      <c r="O16" s="36"/>
      <c r="P16" s="36"/>
      <c r="Q16" s="36"/>
    </row>
    <row r="17" ht="20.1" customHeight="1" spans="1:17">
      <c r="A17" s="14" t="s">
        <v>77</v>
      </c>
      <c r="B17" s="14" t="s">
        <v>78</v>
      </c>
      <c r="C17" s="36">
        <v>39.783275</v>
      </c>
      <c r="D17" s="36">
        <v>39.783275</v>
      </c>
      <c r="E17" s="36">
        <v>39.783275</v>
      </c>
      <c r="F17" s="36"/>
      <c r="G17" s="36"/>
      <c r="H17" s="36">
        <v>39.783275</v>
      </c>
      <c r="I17" s="36"/>
      <c r="J17" s="36"/>
      <c r="K17" s="36"/>
      <c r="L17" s="36"/>
      <c r="M17" s="36"/>
      <c r="N17" s="36"/>
      <c r="O17" s="36"/>
      <c r="P17" s="36"/>
      <c r="Q17" s="36"/>
    </row>
    <row r="18" ht="20.1" customHeight="1" spans="1:17">
      <c r="A18" s="170" t="s">
        <v>79</v>
      </c>
      <c r="B18" s="170" t="s">
        <v>80</v>
      </c>
      <c r="C18" s="36">
        <v>39.783275</v>
      </c>
      <c r="D18" s="36">
        <v>39.783275</v>
      </c>
      <c r="E18" s="36">
        <v>39.783275</v>
      </c>
      <c r="F18" s="36"/>
      <c r="G18" s="36"/>
      <c r="H18" s="36">
        <v>39.783275</v>
      </c>
      <c r="I18" s="36"/>
      <c r="J18" s="36"/>
      <c r="K18" s="36"/>
      <c r="L18" s="36"/>
      <c r="M18" s="36"/>
      <c r="N18" s="36"/>
      <c r="O18" s="36"/>
      <c r="P18" s="36"/>
      <c r="Q18" s="36"/>
    </row>
    <row r="19" ht="20.1" customHeight="1" spans="1:17">
      <c r="A19" s="214" t="s">
        <v>81</v>
      </c>
      <c r="B19" s="214" t="s">
        <v>82</v>
      </c>
      <c r="C19" s="36">
        <v>38.909114</v>
      </c>
      <c r="D19" s="36">
        <v>38.909114</v>
      </c>
      <c r="E19" s="36">
        <v>38.909114</v>
      </c>
      <c r="F19" s="36"/>
      <c r="G19" s="36"/>
      <c r="H19" s="36">
        <v>38.909114</v>
      </c>
      <c r="I19" s="36"/>
      <c r="J19" s="36"/>
      <c r="K19" s="36"/>
      <c r="L19" s="36"/>
      <c r="M19" s="36"/>
      <c r="N19" s="36"/>
      <c r="O19" s="36"/>
      <c r="P19" s="36"/>
      <c r="Q19" s="36"/>
    </row>
    <row r="20" ht="20.1" customHeight="1" spans="1:17">
      <c r="A20" s="214" t="s">
        <v>83</v>
      </c>
      <c r="B20" s="214" t="s">
        <v>84</v>
      </c>
      <c r="C20" s="36">
        <v>0.874161</v>
      </c>
      <c r="D20" s="36">
        <v>0.874161</v>
      </c>
      <c r="E20" s="36">
        <v>0.874161</v>
      </c>
      <c r="F20" s="36"/>
      <c r="G20" s="36"/>
      <c r="H20" s="36">
        <v>0.874161</v>
      </c>
      <c r="I20" s="36"/>
      <c r="J20" s="36"/>
      <c r="K20" s="36"/>
      <c r="L20" s="36"/>
      <c r="M20" s="36"/>
      <c r="N20" s="36"/>
      <c r="O20" s="36"/>
      <c r="P20" s="36"/>
      <c r="Q20" s="36"/>
    </row>
    <row r="21" ht="20.1" customHeight="1" spans="1:17">
      <c r="A21" s="14" t="s">
        <v>85</v>
      </c>
      <c r="B21" s="14" t="s">
        <v>86</v>
      </c>
      <c r="C21" s="36">
        <v>104.899277</v>
      </c>
      <c r="D21" s="36">
        <v>104.899277</v>
      </c>
      <c r="E21" s="36">
        <v>104.899277</v>
      </c>
      <c r="F21" s="36"/>
      <c r="G21" s="36"/>
      <c r="H21" s="36">
        <v>104.899277</v>
      </c>
      <c r="I21" s="36"/>
      <c r="J21" s="36"/>
      <c r="K21" s="36"/>
      <c r="L21" s="36"/>
      <c r="M21" s="36"/>
      <c r="N21" s="36"/>
      <c r="O21" s="36"/>
      <c r="P21" s="36"/>
      <c r="Q21" s="36"/>
    </row>
    <row r="22" ht="20.1" customHeight="1" spans="1:17">
      <c r="A22" s="170" t="s">
        <v>87</v>
      </c>
      <c r="B22" s="170" t="s">
        <v>88</v>
      </c>
      <c r="C22" s="36">
        <v>104.899277</v>
      </c>
      <c r="D22" s="36">
        <v>104.899277</v>
      </c>
      <c r="E22" s="36">
        <v>104.899277</v>
      </c>
      <c r="F22" s="36"/>
      <c r="G22" s="36"/>
      <c r="H22" s="36">
        <v>104.899277</v>
      </c>
      <c r="I22" s="36"/>
      <c r="J22" s="36"/>
      <c r="K22" s="36"/>
      <c r="L22" s="36"/>
      <c r="M22" s="36"/>
      <c r="N22" s="36"/>
      <c r="O22" s="36"/>
      <c r="P22" s="36"/>
      <c r="Q22" s="36"/>
    </row>
    <row r="23" ht="20.1" customHeight="1" spans="1:17">
      <c r="A23" s="214" t="s">
        <v>89</v>
      </c>
      <c r="B23" s="214" t="s">
        <v>90</v>
      </c>
      <c r="C23" s="36">
        <v>104.899277</v>
      </c>
      <c r="D23" s="36">
        <v>104.899277</v>
      </c>
      <c r="E23" s="36">
        <v>104.899277</v>
      </c>
      <c r="F23" s="36"/>
      <c r="G23" s="36"/>
      <c r="H23" s="36">
        <v>104.899277</v>
      </c>
      <c r="I23" s="36"/>
      <c r="J23" s="36"/>
      <c r="K23" s="36"/>
      <c r="L23" s="36"/>
      <c r="M23" s="36"/>
      <c r="N23" s="36"/>
      <c r="O23" s="36"/>
      <c r="P23" s="36"/>
      <c r="Q23" s="36"/>
    </row>
    <row r="24" ht="20.1" customHeight="1" spans="1:17">
      <c r="A24" s="235" t="s">
        <v>91</v>
      </c>
      <c r="B24" s="236" t="s">
        <v>91</v>
      </c>
      <c r="C24" s="36">
        <v>1385.762434</v>
      </c>
      <c r="D24" s="36">
        <v>1381.762434</v>
      </c>
      <c r="E24" s="36">
        <v>1381.762434</v>
      </c>
      <c r="F24" s="36">
        <v>4</v>
      </c>
      <c r="G24" s="36"/>
      <c r="H24" s="36">
        <v>1381.762434</v>
      </c>
      <c r="I24" s="36"/>
      <c r="J24" s="36"/>
      <c r="K24" s="36"/>
      <c r="L24" s="36">
        <v>4</v>
      </c>
      <c r="M24" s="36"/>
      <c r="N24" s="36"/>
      <c r="O24" s="36"/>
      <c r="P24" s="36"/>
      <c r="Q24" s="36">
        <v>4</v>
      </c>
    </row>
  </sheetData>
  <mergeCells count="13">
    <mergeCell ref="A2:Q2"/>
    <mergeCell ref="A3:N3"/>
    <mergeCell ref="D4:E4"/>
    <mergeCell ref="F4:G4"/>
    <mergeCell ref="L4:Q4"/>
    <mergeCell ref="A24:B24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C22" sqref="C22"/>
    </sheetView>
  </sheetViews>
  <sheetFormatPr defaultColWidth="9.125" defaultRowHeight="14.25" customHeight="1" outlineLevelCol="3"/>
  <cols>
    <col min="1" max="1" width="49.25" customWidth="1"/>
    <col min="2" max="2" width="38.875" customWidth="1"/>
    <col min="3" max="3" width="52.75" customWidth="1"/>
    <col min="4" max="4" width="36.375" customWidth="1"/>
  </cols>
  <sheetData>
    <row r="1" customHeight="1" spans="1:4">
      <c r="A1" s="205"/>
      <c r="C1" s="217"/>
      <c r="D1" s="158" t="s">
        <v>92</v>
      </c>
    </row>
    <row r="2" ht="31.5" customHeight="1" spans="1:4">
      <c r="A2" s="56" t="s">
        <v>93</v>
      </c>
      <c r="B2" s="218"/>
      <c r="C2" s="217"/>
      <c r="D2" s="218"/>
    </row>
    <row r="3" ht="17.25" customHeight="1" spans="1:4">
      <c r="A3" s="120" t="str">
        <f>"单位名称："&amp;"罗平县板桥第一中学"</f>
        <v>单位名称：罗平县板桥第一中学</v>
      </c>
      <c r="B3" s="219"/>
      <c r="C3" s="217"/>
      <c r="D3" s="282" t="s">
        <v>2</v>
      </c>
    </row>
    <row r="4" ht="19.5" customHeight="1" spans="1:4">
      <c r="A4" s="10" t="s">
        <v>3</v>
      </c>
      <c r="B4" s="10"/>
      <c r="C4" s="220" t="s">
        <v>4</v>
      </c>
      <c r="D4" s="188"/>
    </row>
    <row r="5" ht="21.75" customHeight="1" spans="1:4">
      <c r="A5" s="10" t="s">
        <v>5</v>
      </c>
      <c r="B5" s="221" t="s">
        <v>6</v>
      </c>
      <c r="C5" s="222" t="s">
        <v>94</v>
      </c>
      <c r="D5" s="221" t="s">
        <v>6</v>
      </c>
    </row>
    <row r="6" ht="17.25" customHeight="1" spans="1:4">
      <c r="A6" s="10"/>
      <c r="B6" s="223"/>
      <c r="C6" s="222"/>
      <c r="D6" s="223"/>
    </row>
    <row r="7" ht="20.1" customHeight="1" spans="1:4">
      <c r="A7" s="14" t="s">
        <v>95</v>
      </c>
      <c r="B7" s="36">
        <v>1381.762434</v>
      </c>
      <c r="C7" s="14" t="s">
        <v>96</v>
      </c>
      <c r="D7" s="36">
        <v>1381.762434</v>
      </c>
    </row>
    <row r="8" ht="20.1" customHeight="1" spans="1:4">
      <c r="A8" s="14" t="s">
        <v>97</v>
      </c>
      <c r="B8" s="36">
        <v>1381.762434</v>
      </c>
      <c r="C8" s="14" t="str">
        <f>"(一)"&amp;"教育支出"</f>
        <v>(一)教育支出</v>
      </c>
      <c r="D8" s="36">
        <v>968.491433</v>
      </c>
    </row>
    <row r="9" ht="20.1" customHeight="1" spans="1:4">
      <c r="A9" s="14" t="s">
        <v>98</v>
      </c>
      <c r="B9" s="36"/>
      <c r="C9" s="14" t="str">
        <f>"(二)"&amp;"社会保障和就业支出"</f>
        <v>(二)社会保障和就业支出</v>
      </c>
      <c r="D9" s="36">
        <v>268.588449</v>
      </c>
    </row>
    <row r="10" ht="20.1" customHeight="1" spans="1:4">
      <c r="A10" s="14" t="s">
        <v>99</v>
      </c>
      <c r="B10" s="36"/>
      <c r="C10" s="14" t="str">
        <f>"(三)"&amp;"卫生健康支出"</f>
        <v>(三)卫生健康支出</v>
      </c>
      <c r="D10" s="36">
        <v>39.783275</v>
      </c>
    </row>
    <row r="11" ht="20.1" customHeight="1" spans="1:4">
      <c r="A11" s="14" t="s">
        <v>100</v>
      </c>
      <c r="B11" s="36"/>
      <c r="C11" s="14" t="str">
        <f>"(四)"&amp;"住房保障支出"</f>
        <v>(四)住房保障支出</v>
      </c>
      <c r="D11" s="36">
        <v>104.899277</v>
      </c>
    </row>
    <row r="12" ht="20.1" customHeight="1" spans="1:4">
      <c r="A12" s="14" t="s">
        <v>97</v>
      </c>
      <c r="B12" s="36"/>
      <c r="C12" s="14"/>
      <c r="D12" s="36"/>
    </row>
    <row r="13" ht="20.1" customHeight="1" spans="1:4">
      <c r="A13" s="14" t="s">
        <v>98</v>
      </c>
      <c r="B13" s="36"/>
      <c r="C13" s="14"/>
      <c r="D13" s="36"/>
    </row>
    <row r="14" ht="20.1" customHeight="1" spans="1:4">
      <c r="A14" s="14" t="s">
        <v>99</v>
      </c>
      <c r="B14" s="36"/>
      <c r="C14" s="14"/>
      <c r="D14" s="36"/>
    </row>
    <row r="15" ht="20.1" customHeight="1" spans="1:4">
      <c r="A15" s="14"/>
      <c r="B15" s="36"/>
      <c r="C15" s="14" t="s">
        <v>101</v>
      </c>
      <c r="D15" s="36"/>
    </row>
    <row r="16" ht="20.1" customHeight="1" spans="1:4">
      <c r="A16" s="222" t="s">
        <v>102</v>
      </c>
      <c r="B16" s="36">
        <v>1381.762434</v>
      </c>
      <c r="C16" s="222" t="s">
        <v>23</v>
      </c>
      <c r="D16" s="36">
        <v>1381.762434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topLeftCell="A10" workbookViewId="0">
      <selection activeCell="A19" sqref="$A19:$XFD19"/>
    </sheetView>
  </sheetViews>
  <sheetFormatPr defaultColWidth="9.125" defaultRowHeight="14.25" customHeight="1" outlineLevelCol="6"/>
  <cols>
    <col min="1" max="1" width="20.125" customWidth="1"/>
    <col min="2" max="2" width="44" customWidth="1"/>
    <col min="3" max="3" width="24.25" customWidth="1"/>
    <col min="4" max="4" width="16.625" customWidth="1"/>
    <col min="5" max="7" width="24.25" customWidth="1"/>
  </cols>
  <sheetData>
    <row r="1" customHeight="1" spans="4:7">
      <c r="D1" s="209"/>
      <c r="F1" s="61"/>
      <c r="G1" s="45" t="s">
        <v>103</v>
      </c>
    </row>
    <row r="2" ht="39" customHeight="1" spans="1:7">
      <c r="A2" s="119" t="s">
        <v>104</v>
      </c>
      <c r="B2" s="119"/>
      <c r="C2" s="119"/>
      <c r="D2" s="119"/>
      <c r="E2" s="119"/>
      <c r="F2" s="119"/>
      <c r="G2" s="119"/>
    </row>
    <row r="3" ht="18" customHeight="1" spans="1:7">
      <c r="A3" s="4" t="str">
        <f>"单位名称："&amp;"罗平县板桥第一中学"</f>
        <v>单位名称：罗平县板桥第一中学</v>
      </c>
      <c r="F3" s="115"/>
      <c r="G3" s="282" t="s">
        <v>2</v>
      </c>
    </row>
    <row r="4" ht="20.25" customHeight="1" spans="1:7">
      <c r="A4" s="210" t="s">
        <v>105</v>
      </c>
      <c r="B4" s="211"/>
      <c r="C4" s="71" t="s">
        <v>29</v>
      </c>
      <c r="D4" s="212" t="s">
        <v>48</v>
      </c>
      <c r="E4" s="10"/>
      <c r="F4" s="10"/>
      <c r="G4" s="10" t="s">
        <v>49</v>
      </c>
    </row>
    <row r="5" ht="20.25" customHeight="1" spans="1:7">
      <c r="A5" s="213" t="s">
        <v>46</v>
      </c>
      <c r="B5" s="213" t="s">
        <v>47</v>
      </c>
      <c r="C5" s="10"/>
      <c r="D5" s="70" t="s">
        <v>31</v>
      </c>
      <c r="E5" s="70" t="s">
        <v>106</v>
      </c>
      <c r="F5" s="70" t="s">
        <v>107</v>
      </c>
      <c r="G5" s="10"/>
    </row>
    <row r="6" ht="20.1" customHeight="1" spans="1:7">
      <c r="A6" s="213" t="s">
        <v>108</v>
      </c>
      <c r="B6" s="213" t="s">
        <v>109</v>
      </c>
      <c r="C6" s="213" t="s">
        <v>110</v>
      </c>
      <c r="D6" s="125" t="s">
        <v>111</v>
      </c>
      <c r="E6" s="125" t="s">
        <v>112</v>
      </c>
      <c r="F6" s="125" t="s">
        <v>113</v>
      </c>
      <c r="G6" s="178">
        <v>7</v>
      </c>
    </row>
    <row r="7" ht="20.1" customHeight="1" spans="1:7">
      <c r="A7" s="14" t="s">
        <v>57</v>
      </c>
      <c r="B7" s="14" t="s">
        <v>58</v>
      </c>
      <c r="C7" s="36">
        <v>968.491433</v>
      </c>
      <c r="D7" s="36">
        <v>968.491433</v>
      </c>
      <c r="E7" s="36">
        <v>939.9654</v>
      </c>
      <c r="F7" s="36">
        <v>28.526033</v>
      </c>
      <c r="G7" s="36"/>
    </row>
    <row r="8" ht="20.1" customHeight="1" spans="1:7">
      <c r="A8" s="170" t="s">
        <v>59</v>
      </c>
      <c r="B8" s="170" t="s">
        <v>60</v>
      </c>
      <c r="C8" s="36">
        <v>968.491433</v>
      </c>
      <c r="D8" s="36">
        <v>968.491433</v>
      </c>
      <c r="E8" s="36">
        <v>939.9654</v>
      </c>
      <c r="F8" s="36">
        <v>28.526033</v>
      </c>
      <c r="G8" s="36"/>
    </row>
    <row r="9" ht="20.1" customHeight="1" spans="1:7">
      <c r="A9" s="214" t="s">
        <v>61</v>
      </c>
      <c r="B9" s="214" t="s">
        <v>62</v>
      </c>
      <c r="C9" s="36">
        <v>968.491433</v>
      </c>
      <c r="D9" s="36">
        <v>968.491433</v>
      </c>
      <c r="E9" s="36">
        <v>939.9654</v>
      </c>
      <c r="F9" s="36">
        <v>28.526033</v>
      </c>
      <c r="G9" s="36"/>
    </row>
    <row r="10" ht="20.1" customHeight="1" spans="1:7">
      <c r="A10" s="14" t="s">
        <v>63</v>
      </c>
      <c r="B10" s="14" t="s">
        <v>64</v>
      </c>
      <c r="C10" s="36">
        <v>268.588449</v>
      </c>
      <c r="D10" s="36">
        <v>268.588449</v>
      </c>
      <c r="E10" s="36">
        <v>267.868449</v>
      </c>
      <c r="F10" s="36">
        <v>0.72</v>
      </c>
      <c r="G10" s="36"/>
    </row>
    <row r="11" ht="20.1" customHeight="1" spans="1:7">
      <c r="A11" s="170" t="s">
        <v>65</v>
      </c>
      <c r="B11" s="170" t="s">
        <v>66</v>
      </c>
      <c r="C11" s="36">
        <v>261.030849</v>
      </c>
      <c r="D11" s="36">
        <v>261.030849</v>
      </c>
      <c r="E11" s="36">
        <v>260.310849</v>
      </c>
      <c r="F11" s="36">
        <v>0.72</v>
      </c>
      <c r="G11" s="36"/>
    </row>
    <row r="12" ht="20.1" customHeight="1" spans="1:7">
      <c r="A12" s="214" t="s">
        <v>67</v>
      </c>
      <c r="B12" s="214" t="s">
        <v>68</v>
      </c>
      <c r="C12" s="36">
        <v>42.39804</v>
      </c>
      <c r="D12" s="36">
        <v>42.39804</v>
      </c>
      <c r="E12" s="36">
        <v>41.67804</v>
      </c>
      <c r="F12" s="36">
        <v>0.72</v>
      </c>
      <c r="G12" s="36"/>
    </row>
    <row r="13" ht="20.1" customHeight="1" spans="1:7">
      <c r="A13" s="214" t="s">
        <v>69</v>
      </c>
      <c r="B13" s="214" t="s">
        <v>70</v>
      </c>
      <c r="C13" s="36">
        <v>145.755206</v>
      </c>
      <c r="D13" s="36">
        <v>145.755206</v>
      </c>
      <c r="E13" s="36">
        <v>145.755206</v>
      </c>
      <c r="F13" s="36"/>
      <c r="G13" s="36"/>
    </row>
    <row r="14" ht="20.1" customHeight="1" spans="1:7">
      <c r="A14" s="214" t="s">
        <v>71</v>
      </c>
      <c r="B14" s="214" t="s">
        <v>72</v>
      </c>
      <c r="C14" s="36">
        <v>72.877603</v>
      </c>
      <c r="D14" s="36">
        <v>72.877603</v>
      </c>
      <c r="E14" s="36">
        <v>72.877603</v>
      </c>
      <c r="F14" s="36"/>
      <c r="G14" s="36"/>
    </row>
    <row r="15" ht="20.1" customHeight="1" spans="1:7">
      <c r="A15" s="170" t="s">
        <v>73</v>
      </c>
      <c r="B15" s="170" t="s">
        <v>74</v>
      </c>
      <c r="C15" s="36">
        <v>7.5576</v>
      </c>
      <c r="D15" s="36">
        <v>7.5576</v>
      </c>
      <c r="E15" s="36">
        <v>7.5576</v>
      </c>
      <c r="F15" s="36"/>
      <c r="G15" s="36"/>
    </row>
    <row r="16" ht="20.1" customHeight="1" spans="1:7">
      <c r="A16" s="214" t="s">
        <v>75</v>
      </c>
      <c r="B16" s="214" t="s">
        <v>76</v>
      </c>
      <c r="C16" s="36">
        <v>7.5576</v>
      </c>
      <c r="D16" s="36">
        <v>7.5576</v>
      </c>
      <c r="E16" s="36">
        <v>7.5576</v>
      </c>
      <c r="F16" s="36"/>
      <c r="G16" s="36"/>
    </row>
    <row r="17" ht="20.1" customHeight="1" spans="1:7">
      <c r="A17" s="14" t="s">
        <v>77</v>
      </c>
      <c r="B17" s="14" t="s">
        <v>78</v>
      </c>
      <c r="C17" s="36">
        <v>39.783275</v>
      </c>
      <c r="D17" s="36">
        <v>39.783275</v>
      </c>
      <c r="E17" s="36">
        <v>39.783275</v>
      </c>
      <c r="F17" s="36"/>
      <c r="G17" s="36"/>
    </row>
    <row r="18" ht="20.1" customHeight="1" spans="1:7">
      <c r="A18" s="170" t="s">
        <v>79</v>
      </c>
      <c r="B18" s="170" t="s">
        <v>80</v>
      </c>
      <c r="C18" s="36">
        <v>39.783275</v>
      </c>
      <c r="D18" s="36">
        <v>39.783275</v>
      </c>
      <c r="E18" s="36">
        <v>39.783275</v>
      </c>
      <c r="F18" s="36"/>
      <c r="G18" s="36"/>
    </row>
    <row r="19" ht="20.1" customHeight="1" spans="1:7">
      <c r="A19" s="214" t="s">
        <v>81</v>
      </c>
      <c r="B19" s="214" t="s">
        <v>82</v>
      </c>
      <c r="C19" s="36">
        <v>38.909114</v>
      </c>
      <c r="D19" s="36">
        <v>38.909114</v>
      </c>
      <c r="E19" s="36">
        <v>38.909114</v>
      </c>
      <c r="F19" s="36"/>
      <c r="G19" s="36"/>
    </row>
    <row r="20" ht="20.1" customHeight="1" spans="1:7">
      <c r="A20" s="214" t="s">
        <v>83</v>
      </c>
      <c r="B20" s="214" t="s">
        <v>84</v>
      </c>
      <c r="C20" s="36">
        <v>0.874161</v>
      </c>
      <c r="D20" s="36">
        <v>0.874161</v>
      </c>
      <c r="E20" s="36">
        <v>0.874161</v>
      </c>
      <c r="F20" s="36"/>
      <c r="G20" s="36"/>
    </row>
    <row r="21" ht="20.1" customHeight="1" spans="1:7">
      <c r="A21" s="14" t="s">
        <v>85</v>
      </c>
      <c r="B21" s="14" t="s">
        <v>86</v>
      </c>
      <c r="C21" s="36">
        <v>104.899277</v>
      </c>
      <c r="D21" s="36">
        <v>104.899277</v>
      </c>
      <c r="E21" s="36">
        <v>104.899277</v>
      </c>
      <c r="F21" s="36"/>
      <c r="G21" s="36"/>
    </row>
    <row r="22" ht="20.1" customHeight="1" spans="1:7">
      <c r="A22" s="170" t="s">
        <v>87</v>
      </c>
      <c r="B22" s="170" t="s">
        <v>88</v>
      </c>
      <c r="C22" s="36">
        <v>104.899277</v>
      </c>
      <c r="D22" s="36">
        <v>104.899277</v>
      </c>
      <c r="E22" s="36">
        <v>104.899277</v>
      </c>
      <c r="F22" s="36"/>
      <c r="G22" s="36"/>
    </row>
    <row r="23" ht="20.1" customHeight="1" spans="1:7">
      <c r="A23" s="214" t="s">
        <v>89</v>
      </c>
      <c r="B23" s="214" t="s">
        <v>90</v>
      </c>
      <c r="C23" s="36">
        <v>104.899277</v>
      </c>
      <c r="D23" s="36">
        <v>104.899277</v>
      </c>
      <c r="E23" s="36">
        <v>104.899277</v>
      </c>
      <c r="F23" s="36"/>
      <c r="G23" s="36"/>
    </row>
    <row r="24" ht="20.1" customHeight="1" spans="1:7">
      <c r="A24" s="215" t="s">
        <v>91</v>
      </c>
      <c r="B24" s="216" t="s">
        <v>91</v>
      </c>
      <c r="C24" s="36">
        <v>1381.762434</v>
      </c>
      <c r="D24" s="36">
        <v>1381.762434</v>
      </c>
      <c r="E24" s="36">
        <v>1352.516401</v>
      </c>
      <c r="F24" s="36">
        <v>29.246033</v>
      </c>
      <c r="G24" s="36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28"/>
  <sheetViews>
    <sheetView showGridLines="0" showZeros="0" workbookViewId="0">
      <selection activeCell="A2" sqref="A2:Z2"/>
    </sheetView>
  </sheetViews>
  <sheetFormatPr defaultColWidth="9.125" defaultRowHeight="14.25" customHeight="1"/>
  <cols>
    <col min="1" max="1" width="5.875" customWidth="1"/>
    <col min="2" max="2" width="7.125" customWidth="1"/>
    <col min="3" max="3" width="44" customWidth="1"/>
    <col min="4" max="4" width="29.625" customWidth="1"/>
    <col min="5" max="13" width="19.375" customWidth="1"/>
    <col min="14" max="14" width="7.625" customWidth="1"/>
    <col min="15" max="15" width="6.25" customWidth="1"/>
    <col min="16" max="16" width="44" customWidth="1"/>
    <col min="17" max="17" width="21.75" customWidth="1"/>
    <col min="18" max="26" width="18.875" customWidth="1"/>
  </cols>
  <sheetData>
    <row r="1" ht="12" customHeight="1" spans="1:26">
      <c r="A1" s="185"/>
      <c r="D1" s="62"/>
      <c r="K1" s="62"/>
      <c r="L1" s="62"/>
      <c r="M1" s="62"/>
      <c r="Q1" s="62"/>
      <c r="W1" s="61"/>
      <c r="X1" s="61"/>
      <c r="Y1" s="61"/>
      <c r="Z1" s="60" t="s">
        <v>114</v>
      </c>
    </row>
    <row r="2" ht="39" customHeight="1" spans="1:26">
      <c r="A2" s="186" t="s">
        <v>115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205"/>
    </row>
    <row r="3" ht="19.5" customHeight="1" spans="1:26">
      <c r="A3" s="24" t="str">
        <f>"单位名称："&amp;"罗平县板桥第一中学"</f>
        <v>单位名称：罗平县板桥第一中学</v>
      </c>
      <c r="D3" s="62"/>
      <c r="K3" s="62"/>
      <c r="L3" s="62"/>
      <c r="M3" s="62"/>
      <c r="Q3" s="62"/>
      <c r="W3" s="115"/>
      <c r="X3" s="115"/>
      <c r="Y3" s="115"/>
      <c r="Z3" s="115" t="s">
        <v>2</v>
      </c>
    </row>
    <row r="4" ht="19.5" customHeight="1" spans="1:26">
      <c r="A4" s="188" t="s">
        <v>4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 t="s">
        <v>4</v>
      </c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</row>
    <row r="5" ht="21.75" customHeight="1" spans="1:26">
      <c r="A5" s="189" t="s">
        <v>116</v>
      </c>
      <c r="B5" s="190"/>
      <c r="C5" s="189"/>
      <c r="D5" s="188" t="s">
        <v>29</v>
      </c>
      <c r="E5" s="188" t="s">
        <v>32</v>
      </c>
      <c r="F5" s="188"/>
      <c r="G5" s="188"/>
      <c r="H5" s="188" t="s">
        <v>33</v>
      </c>
      <c r="I5" s="188"/>
      <c r="J5" s="188"/>
      <c r="K5" s="188" t="s">
        <v>34</v>
      </c>
      <c r="L5" s="188"/>
      <c r="M5" s="188"/>
      <c r="N5" s="189" t="s">
        <v>117</v>
      </c>
      <c r="O5" s="190"/>
      <c r="P5" s="189"/>
      <c r="Q5" s="188" t="s">
        <v>29</v>
      </c>
      <c r="R5" s="202" t="s">
        <v>32</v>
      </c>
      <c r="S5" s="203"/>
      <c r="T5" s="204"/>
      <c r="U5" s="202" t="s">
        <v>33</v>
      </c>
      <c r="V5" s="203"/>
      <c r="W5" s="188"/>
      <c r="X5" s="188" t="s">
        <v>34</v>
      </c>
      <c r="Y5" s="188"/>
      <c r="Z5" s="204"/>
    </row>
    <row r="6" ht="20.1" customHeight="1" spans="1:26">
      <c r="A6" s="191" t="s">
        <v>118</v>
      </c>
      <c r="B6" s="191" t="s">
        <v>119</v>
      </c>
      <c r="C6" s="191" t="s">
        <v>47</v>
      </c>
      <c r="D6" s="188"/>
      <c r="E6" s="188" t="s">
        <v>31</v>
      </c>
      <c r="F6" s="188" t="s">
        <v>48</v>
      </c>
      <c r="G6" s="188" t="s">
        <v>49</v>
      </c>
      <c r="H6" s="188" t="s">
        <v>31</v>
      </c>
      <c r="I6" s="188" t="s">
        <v>48</v>
      </c>
      <c r="J6" s="188" t="s">
        <v>49</v>
      </c>
      <c r="K6" s="188" t="s">
        <v>31</v>
      </c>
      <c r="L6" s="188" t="s">
        <v>48</v>
      </c>
      <c r="M6" s="188" t="s">
        <v>49</v>
      </c>
      <c r="N6" s="191" t="s">
        <v>118</v>
      </c>
      <c r="O6" s="191" t="s">
        <v>119</v>
      </c>
      <c r="P6" s="191" t="s">
        <v>47</v>
      </c>
      <c r="Q6" s="188"/>
      <c r="R6" s="188" t="s">
        <v>31</v>
      </c>
      <c r="S6" s="188" t="s">
        <v>48</v>
      </c>
      <c r="T6" s="188" t="s">
        <v>49</v>
      </c>
      <c r="U6" s="188" t="s">
        <v>31</v>
      </c>
      <c r="V6" s="188" t="s">
        <v>48</v>
      </c>
      <c r="W6" s="188" t="s">
        <v>49</v>
      </c>
      <c r="X6" s="188" t="s">
        <v>31</v>
      </c>
      <c r="Y6" s="188" t="s">
        <v>48</v>
      </c>
      <c r="Z6" s="206" t="s">
        <v>49</v>
      </c>
    </row>
    <row r="7" ht="20.1" customHeight="1" spans="1:26">
      <c r="A7" s="192" t="s">
        <v>108</v>
      </c>
      <c r="B7" s="192" t="s">
        <v>109</v>
      </c>
      <c r="C7" s="192" t="s">
        <v>110</v>
      </c>
      <c r="D7" s="192" t="s">
        <v>111</v>
      </c>
      <c r="E7" s="193" t="s">
        <v>112</v>
      </c>
      <c r="F7" s="193" t="s">
        <v>113</v>
      </c>
      <c r="G7" s="193" t="s">
        <v>120</v>
      </c>
      <c r="H7" s="193" t="s">
        <v>121</v>
      </c>
      <c r="I7" s="193" t="s">
        <v>122</v>
      </c>
      <c r="J7" s="193" t="s">
        <v>123</v>
      </c>
      <c r="K7" s="193" t="s">
        <v>124</v>
      </c>
      <c r="L7" s="193" t="s">
        <v>125</v>
      </c>
      <c r="M7" s="193" t="s">
        <v>126</v>
      </c>
      <c r="N7" s="193" t="s">
        <v>127</v>
      </c>
      <c r="O7" s="193" t="s">
        <v>128</v>
      </c>
      <c r="P7" s="193" t="s">
        <v>129</v>
      </c>
      <c r="Q7" s="193" t="s">
        <v>130</v>
      </c>
      <c r="R7" s="193" t="s">
        <v>131</v>
      </c>
      <c r="S7" s="193" t="s">
        <v>132</v>
      </c>
      <c r="T7" s="193" t="s">
        <v>133</v>
      </c>
      <c r="U7" s="193" t="s">
        <v>134</v>
      </c>
      <c r="V7" s="193" t="s">
        <v>135</v>
      </c>
      <c r="W7" s="193" t="s">
        <v>136</v>
      </c>
      <c r="X7" s="193" t="s">
        <v>137</v>
      </c>
      <c r="Y7" s="207">
        <v>25</v>
      </c>
      <c r="Z7" s="208">
        <v>26</v>
      </c>
    </row>
    <row r="8" ht="20.1" customHeight="1" spans="1:26">
      <c r="A8" s="194" t="s">
        <v>138</v>
      </c>
      <c r="B8" s="194"/>
      <c r="C8" s="194" t="s">
        <v>139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14" t="s">
        <v>140</v>
      </c>
      <c r="O8" s="14"/>
      <c r="P8" s="199" t="s">
        <v>141</v>
      </c>
      <c r="Q8" s="36">
        <v>1303.280761</v>
      </c>
      <c r="R8" s="36">
        <v>1303.280761</v>
      </c>
      <c r="S8" s="36">
        <v>1303.280761</v>
      </c>
      <c r="T8" s="36"/>
      <c r="U8" s="36"/>
      <c r="V8" s="36"/>
      <c r="W8" s="36"/>
      <c r="X8" s="36"/>
      <c r="Y8" s="36"/>
      <c r="Z8" s="36"/>
    </row>
    <row r="9" ht="20.1" customHeight="1" spans="1:26">
      <c r="A9" s="195"/>
      <c r="B9" s="195" t="s">
        <v>142</v>
      </c>
      <c r="C9" s="195" t="s">
        <v>143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170"/>
      <c r="O9" s="170" t="s">
        <v>142</v>
      </c>
      <c r="P9" s="200" t="s">
        <v>144</v>
      </c>
      <c r="Q9" s="36">
        <v>441.7128</v>
      </c>
      <c r="R9" s="36">
        <v>441.7128</v>
      </c>
      <c r="S9" s="36">
        <v>441.7128</v>
      </c>
      <c r="T9" s="36"/>
      <c r="U9" s="36"/>
      <c r="V9" s="36"/>
      <c r="W9" s="36"/>
      <c r="X9" s="36"/>
      <c r="Y9" s="36"/>
      <c r="Z9" s="36"/>
    </row>
    <row r="10" ht="20.1" customHeight="1" spans="1:26">
      <c r="A10" s="195"/>
      <c r="B10" s="195" t="s">
        <v>145</v>
      </c>
      <c r="C10" s="195" t="s">
        <v>146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170"/>
      <c r="O10" s="170" t="s">
        <v>145</v>
      </c>
      <c r="P10" s="200" t="s">
        <v>147</v>
      </c>
      <c r="Q10" s="36">
        <v>258.9468</v>
      </c>
      <c r="R10" s="36">
        <v>258.9468</v>
      </c>
      <c r="S10" s="36">
        <v>258.9468</v>
      </c>
      <c r="T10" s="36"/>
      <c r="U10" s="36"/>
      <c r="V10" s="36"/>
      <c r="W10" s="36"/>
      <c r="X10" s="36"/>
      <c r="Y10" s="36"/>
      <c r="Z10" s="36"/>
    </row>
    <row r="11" ht="20.1" customHeight="1" spans="1:26">
      <c r="A11" s="194" t="s">
        <v>148</v>
      </c>
      <c r="B11" s="194"/>
      <c r="C11" s="194" t="s">
        <v>149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70"/>
      <c r="O11" s="170" t="s">
        <v>150</v>
      </c>
      <c r="P11" s="200" t="s">
        <v>151</v>
      </c>
      <c r="Q11" s="36">
        <v>2.1</v>
      </c>
      <c r="R11" s="36">
        <v>2.1</v>
      </c>
      <c r="S11" s="36">
        <v>2.1</v>
      </c>
      <c r="T11" s="36"/>
      <c r="U11" s="36"/>
      <c r="V11" s="36"/>
      <c r="W11" s="36"/>
      <c r="X11" s="36"/>
      <c r="Y11" s="36"/>
      <c r="Z11" s="36"/>
    </row>
    <row r="12" ht="20.1" customHeight="1" spans="1:26">
      <c r="A12" s="195"/>
      <c r="B12" s="195" t="s">
        <v>142</v>
      </c>
      <c r="C12" s="195" t="s">
        <v>152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170"/>
      <c r="O12" s="170" t="s">
        <v>153</v>
      </c>
      <c r="P12" s="200" t="s">
        <v>154</v>
      </c>
      <c r="Q12" s="36">
        <v>237.2058</v>
      </c>
      <c r="R12" s="36">
        <v>237.2058</v>
      </c>
      <c r="S12" s="36">
        <v>237.2058</v>
      </c>
      <c r="T12" s="36"/>
      <c r="U12" s="36"/>
      <c r="V12" s="36"/>
      <c r="W12" s="36"/>
      <c r="X12" s="36"/>
      <c r="Y12" s="36"/>
      <c r="Z12" s="36"/>
    </row>
    <row r="13" ht="20.1" customHeight="1" spans="1:26">
      <c r="A13" s="194" t="s">
        <v>155</v>
      </c>
      <c r="B13" s="194"/>
      <c r="C13" s="194" t="s">
        <v>156</v>
      </c>
      <c r="D13" s="36">
        <v>1332.526794</v>
      </c>
      <c r="E13" s="36">
        <v>1332.526794</v>
      </c>
      <c r="F13" s="36">
        <v>1332.526794</v>
      </c>
      <c r="G13" s="36"/>
      <c r="H13" s="36"/>
      <c r="I13" s="36"/>
      <c r="J13" s="36"/>
      <c r="K13" s="36"/>
      <c r="L13" s="36"/>
      <c r="M13" s="36"/>
      <c r="N13" s="170"/>
      <c r="O13" s="170" t="s">
        <v>157</v>
      </c>
      <c r="P13" s="200" t="s">
        <v>158</v>
      </c>
      <c r="Q13" s="36">
        <v>145.755206</v>
      </c>
      <c r="R13" s="36">
        <v>145.755206</v>
      </c>
      <c r="S13" s="36">
        <v>145.755206</v>
      </c>
      <c r="T13" s="36"/>
      <c r="U13" s="36"/>
      <c r="V13" s="36"/>
      <c r="W13" s="36"/>
      <c r="X13" s="36"/>
      <c r="Y13" s="36"/>
      <c r="Z13" s="36"/>
    </row>
    <row r="14" ht="20.1" customHeight="1" spans="1:26">
      <c r="A14" s="195"/>
      <c r="B14" s="195" t="s">
        <v>142</v>
      </c>
      <c r="C14" s="195" t="s">
        <v>141</v>
      </c>
      <c r="D14" s="36">
        <v>1303.280761</v>
      </c>
      <c r="E14" s="36">
        <v>1303.280761</v>
      </c>
      <c r="F14" s="36">
        <v>1303.280761</v>
      </c>
      <c r="G14" s="36"/>
      <c r="H14" s="36"/>
      <c r="I14" s="36"/>
      <c r="J14" s="36"/>
      <c r="K14" s="36"/>
      <c r="L14" s="36"/>
      <c r="M14" s="36"/>
      <c r="N14" s="170"/>
      <c r="O14" s="170" t="s">
        <v>159</v>
      </c>
      <c r="P14" s="200" t="s">
        <v>160</v>
      </c>
      <c r="Q14" s="36">
        <v>72.877603</v>
      </c>
      <c r="R14" s="36">
        <v>72.877603</v>
      </c>
      <c r="S14" s="36">
        <v>72.877603</v>
      </c>
      <c r="T14" s="36"/>
      <c r="U14" s="36"/>
      <c r="V14" s="36"/>
      <c r="W14" s="36"/>
      <c r="X14" s="36"/>
      <c r="Y14" s="36"/>
      <c r="Z14" s="36"/>
    </row>
    <row r="15" ht="20.1" customHeight="1" spans="1:26">
      <c r="A15" s="195"/>
      <c r="B15" s="195" t="s">
        <v>145</v>
      </c>
      <c r="C15" s="195" t="s">
        <v>161</v>
      </c>
      <c r="D15" s="36">
        <v>29.246033</v>
      </c>
      <c r="E15" s="36">
        <v>29.246033</v>
      </c>
      <c r="F15" s="36">
        <v>29.246033</v>
      </c>
      <c r="G15" s="36"/>
      <c r="H15" s="36"/>
      <c r="I15" s="36"/>
      <c r="J15" s="36"/>
      <c r="K15" s="36"/>
      <c r="L15" s="36"/>
      <c r="M15" s="36"/>
      <c r="N15" s="170"/>
      <c r="O15" s="170" t="s">
        <v>123</v>
      </c>
      <c r="P15" s="200" t="s">
        <v>162</v>
      </c>
      <c r="Q15" s="36">
        <v>38.909114</v>
      </c>
      <c r="R15" s="36">
        <v>38.909114</v>
      </c>
      <c r="S15" s="36">
        <v>38.909114</v>
      </c>
      <c r="T15" s="36"/>
      <c r="U15" s="36"/>
      <c r="V15" s="36"/>
      <c r="W15" s="36"/>
      <c r="X15" s="36"/>
      <c r="Y15" s="36"/>
      <c r="Z15" s="36"/>
    </row>
    <row r="16" ht="20.1" customHeight="1" spans="1:26">
      <c r="A16" s="194" t="s">
        <v>163</v>
      </c>
      <c r="B16" s="194"/>
      <c r="C16" s="194" t="s">
        <v>164</v>
      </c>
      <c r="D16" s="36">
        <v>49.23564</v>
      </c>
      <c r="E16" s="36">
        <v>49.23564</v>
      </c>
      <c r="F16" s="36">
        <v>49.23564</v>
      </c>
      <c r="G16" s="36"/>
      <c r="H16" s="36"/>
      <c r="I16" s="36"/>
      <c r="J16" s="36"/>
      <c r="K16" s="36"/>
      <c r="L16" s="36"/>
      <c r="M16" s="36"/>
      <c r="N16" s="170"/>
      <c r="O16" s="170" t="s">
        <v>125</v>
      </c>
      <c r="P16" s="200" t="s">
        <v>165</v>
      </c>
      <c r="Q16" s="36">
        <v>0.874161</v>
      </c>
      <c r="R16" s="36">
        <v>0.874161</v>
      </c>
      <c r="S16" s="36">
        <v>0.874161</v>
      </c>
      <c r="T16" s="36"/>
      <c r="U16" s="36"/>
      <c r="V16" s="36"/>
      <c r="W16" s="36"/>
      <c r="X16" s="36"/>
      <c r="Y16" s="36"/>
      <c r="Z16" s="36"/>
    </row>
    <row r="17" ht="20.1" customHeight="1" spans="1:26">
      <c r="A17" s="195"/>
      <c r="B17" s="195" t="s">
        <v>142</v>
      </c>
      <c r="C17" s="195" t="s">
        <v>166</v>
      </c>
      <c r="D17" s="36">
        <v>7.5576</v>
      </c>
      <c r="E17" s="36">
        <v>7.5576</v>
      </c>
      <c r="F17" s="36">
        <v>7.5576</v>
      </c>
      <c r="G17" s="36"/>
      <c r="H17" s="36"/>
      <c r="I17" s="36"/>
      <c r="J17" s="36"/>
      <c r="K17" s="36"/>
      <c r="L17" s="36"/>
      <c r="M17" s="36"/>
      <c r="N17" s="170"/>
      <c r="O17" s="170" t="s">
        <v>126</v>
      </c>
      <c r="P17" s="200" t="s">
        <v>90</v>
      </c>
      <c r="Q17" s="36">
        <v>104.899277</v>
      </c>
      <c r="R17" s="36">
        <v>104.899277</v>
      </c>
      <c r="S17" s="36">
        <v>104.899277</v>
      </c>
      <c r="T17" s="36"/>
      <c r="U17" s="36"/>
      <c r="V17" s="36"/>
      <c r="W17" s="36"/>
      <c r="X17" s="36"/>
      <c r="Y17" s="36"/>
      <c r="Z17" s="36"/>
    </row>
    <row r="18" ht="20.1" customHeight="1" spans="1:26">
      <c r="A18" s="195"/>
      <c r="B18" s="195" t="s">
        <v>167</v>
      </c>
      <c r="C18" s="195" t="s">
        <v>168</v>
      </c>
      <c r="D18" s="36">
        <v>41.67804</v>
      </c>
      <c r="E18" s="36">
        <v>41.67804</v>
      </c>
      <c r="F18" s="36">
        <v>41.67804</v>
      </c>
      <c r="G18" s="36"/>
      <c r="H18" s="36"/>
      <c r="I18" s="36"/>
      <c r="J18" s="36"/>
      <c r="K18" s="36"/>
      <c r="L18" s="36"/>
      <c r="M18" s="36"/>
      <c r="N18" s="14" t="s">
        <v>169</v>
      </c>
      <c r="O18" s="14"/>
      <c r="P18" s="199" t="s">
        <v>161</v>
      </c>
      <c r="Q18" s="36">
        <v>29.246033</v>
      </c>
      <c r="R18" s="36">
        <v>29.246033</v>
      </c>
      <c r="S18" s="36">
        <v>29.246033</v>
      </c>
      <c r="T18" s="36"/>
      <c r="U18" s="36"/>
      <c r="V18" s="36"/>
      <c r="W18" s="36"/>
      <c r="X18" s="36"/>
      <c r="Y18" s="36"/>
      <c r="Z18" s="36"/>
    </row>
    <row r="19" ht="20.1" customHeight="1" spans="1:26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70"/>
      <c r="O19" s="170" t="s">
        <v>142</v>
      </c>
      <c r="P19" s="200" t="s">
        <v>170</v>
      </c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ht="20.1" customHeight="1" spans="1:26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70"/>
      <c r="O20" s="170" t="s">
        <v>171</v>
      </c>
      <c r="P20" s="200" t="s">
        <v>172</v>
      </c>
      <c r="Q20" s="36">
        <v>17.483213</v>
      </c>
      <c r="R20" s="36">
        <v>17.483213</v>
      </c>
      <c r="S20" s="36">
        <v>17.483213</v>
      </c>
      <c r="T20" s="36"/>
      <c r="U20" s="36"/>
      <c r="V20" s="36"/>
      <c r="W20" s="36"/>
      <c r="X20" s="36"/>
      <c r="Y20" s="36"/>
      <c r="Z20" s="36"/>
    </row>
    <row r="21" ht="20.1" customHeight="1" spans="1:26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70"/>
      <c r="O21" s="170" t="s">
        <v>173</v>
      </c>
      <c r="P21" s="200" t="s">
        <v>174</v>
      </c>
      <c r="Q21" s="36">
        <v>11.04282</v>
      </c>
      <c r="R21" s="36">
        <v>11.04282</v>
      </c>
      <c r="S21" s="36">
        <v>11.04282</v>
      </c>
      <c r="T21" s="36"/>
      <c r="U21" s="36"/>
      <c r="V21" s="36"/>
      <c r="W21" s="36"/>
      <c r="X21" s="36"/>
      <c r="Y21" s="36"/>
      <c r="Z21" s="36"/>
    </row>
    <row r="22" ht="20.1" customHeight="1" spans="1:26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70"/>
      <c r="O22" s="170" t="s">
        <v>175</v>
      </c>
      <c r="P22" s="200" t="s">
        <v>176</v>
      </c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ht="20.1" customHeight="1" spans="1:26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70"/>
      <c r="O23" s="170" t="s">
        <v>177</v>
      </c>
      <c r="P23" s="200" t="s">
        <v>178</v>
      </c>
      <c r="Q23" s="36">
        <v>0.72</v>
      </c>
      <c r="R23" s="36">
        <v>0.72</v>
      </c>
      <c r="S23" s="36">
        <v>0.72</v>
      </c>
      <c r="T23" s="36"/>
      <c r="U23" s="36"/>
      <c r="V23" s="36"/>
      <c r="W23" s="36"/>
      <c r="X23" s="36"/>
      <c r="Y23" s="36"/>
      <c r="Z23" s="36"/>
    </row>
    <row r="24" ht="20.1" customHeight="1" spans="1:26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 t="s">
        <v>179</v>
      </c>
      <c r="O24" s="14"/>
      <c r="P24" s="199" t="s">
        <v>164</v>
      </c>
      <c r="Q24" s="36">
        <v>49.23564</v>
      </c>
      <c r="R24" s="36">
        <v>49.23564</v>
      </c>
      <c r="S24" s="36">
        <v>49.23564</v>
      </c>
      <c r="T24" s="36"/>
      <c r="U24" s="36"/>
      <c r="V24" s="36"/>
      <c r="W24" s="36"/>
      <c r="X24" s="36"/>
      <c r="Y24" s="36"/>
      <c r="Z24" s="36"/>
    </row>
    <row r="25" ht="20.1" customHeight="1" spans="1:26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70"/>
      <c r="O25" s="170" t="s">
        <v>145</v>
      </c>
      <c r="P25" s="200" t="s">
        <v>180</v>
      </c>
      <c r="Q25" s="36">
        <v>41.67804</v>
      </c>
      <c r="R25" s="36">
        <v>41.67804</v>
      </c>
      <c r="S25" s="36">
        <v>41.67804</v>
      </c>
      <c r="T25" s="36"/>
      <c r="U25" s="36"/>
      <c r="V25" s="36"/>
      <c r="W25" s="36"/>
      <c r="X25" s="36"/>
      <c r="Y25" s="36"/>
      <c r="Z25" s="36"/>
    </row>
    <row r="26" ht="20.1" customHeight="1" spans="1:26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70"/>
      <c r="O26" s="170" t="s">
        <v>167</v>
      </c>
      <c r="P26" s="200" t="s">
        <v>181</v>
      </c>
      <c r="Q26" s="36">
        <v>7.5576</v>
      </c>
      <c r="R26" s="36">
        <v>7.5576</v>
      </c>
      <c r="S26" s="36">
        <v>7.5576</v>
      </c>
      <c r="T26" s="36"/>
      <c r="U26" s="36"/>
      <c r="V26" s="36"/>
      <c r="W26" s="36"/>
      <c r="X26" s="36"/>
      <c r="Y26" s="36"/>
      <c r="Z26" s="36"/>
    </row>
    <row r="27" ht="20.1" customHeight="1" spans="1:26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70"/>
      <c r="O27" s="170" t="s">
        <v>159</v>
      </c>
      <c r="P27" s="200" t="s">
        <v>182</v>
      </c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ht="20.1" customHeight="1" spans="1:26">
      <c r="A28" s="196" t="s">
        <v>23</v>
      </c>
      <c r="B28" s="197"/>
      <c r="C28" s="198"/>
      <c r="D28" s="36">
        <v>1381.762434</v>
      </c>
      <c r="E28" s="36">
        <v>1381.762434</v>
      </c>
      <c r="F28" s="36">
        <v>1381.762434</v>
      </c>
      <c r="G28" s="36"/>
      <c r="H28" s="36"/>
      <c r="I28" s="36"/>
      <c r="J28" s="36"/>
      <c r="K28" s="36"/>
      <c r="L28" s="36"/>
      <c r="M28" s="36"/>
      <c r="N28" s="201" t="s">
        <v>23</v>
      </c>
      <c r="O28" s="201"/>
      <c r="P28" s="201"/>
      <c r="Q28" s="36">
        <v>1381.762434</v>
      </c>
      <c r="R28" s="36">
        <v>1381.762434</v>
      </c>
      <c r="S28" s="36">
        <v>1381.762434</v>
      </c>
      <c r="T28" s="36"/>
      <c r="U28" s="36"/>
      <c r="V28" s="36"/>
      <c r="W28" s="36"/>
      <c r="X28" s="36"/>
      <c r="Y28" s="36"/>
      <c r="Z28" s="36"/>
    </row>
  </sheetData>
  <mergeCells count="16">
    <mergeCell ref="A2:Z2"/>
    <mergeCell ref="A3:C3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  <mergeCell ref="A28:C28"/>
    <mergeCell ref="N28:P28"/>
    <mergeCell ref="D5:D6"/>
    <mergeCell ref="Q5:Q6"/>
  </mergeCells>
  <pageMargins left="0.75" right="0.75" top="1" bottom="1" header="0.5" footer="0.5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14" sqref="A14"/>
    </sheetView>
  </sheetViews>
  <sheetFormatPr defaultColWidth="9.125" defaultRowHeight="14.25" customHeight="1" outlineLevelRow="7" outlineLevelCol="5"/>
  <cols>
    <col min="1" max="2" width="27.375" customWidth="1"/>
    <col min="3" max="3" width="17.25" customWidth="1"/>
    <col min="4" max="5" width="26.25" customWidth="1"/>
    <col min="6" max="6" width="18.75" customWidth="1"/>
  </cols>
  <sheetData>
    <row r="1" customHeight="1" spans="1:6">
      <c r="A1" s="180"/>
      <c r="B1" s="180"/>
      <c r="C1" s="81"/>
      <c r="F1" s="181" t="s">
        <v>183</v>
      </c>
    </row>
    <row r="2" ht="25.5" customHeight="1" spans="1:6">
      <c r="A2" s="182" t="s">
        <v>184</v>
      </c>
      <c r="B2" s="182"/>
      <c r="C2" s="182"/>
      <c r="D2" s="182"/>
      <c r="E2" s="182"/>
      <c r="F2" s="182"/>
    </row>
    <row r="3" ht="15.75" customHeight="1" spans="1:6">
      <c r="A3" s="4" t="str">
        <f>"单位名称："&amp;"罗平县板桥第一中学"</f>
        <v>单位名称：罗平县板桥第一中学</v>
      </c>
      <c r="B3" s="180"/>
      <c r="C3" s="81"/>
      <c r="F3" s="283" t="s">
        <v>2</v>
      </c>
    </row>
    <row r="4" ht="19.5" customHeight="1" spans="1:6">
      <c r="A4" s="9" t="s">
        <v>185</v>
      </c>
      <c r="B4" s="10" t="s">
        <v>186</v>
      </c>
      <c r="C4" s="10" t="s">
        <v>187</v>
      </c>
      <c r="D4" s="10"/>
      <c r="E4" s="10"/>
      <c r="F4" s="10" t="s">
        <v>188</v>
      </c>
    </row>
    <row r="5" ht="19.5" customHeight="1" spans="1:6">
      <c r="A5" s="9"/>
      <c r="B5" s="10"/>
      <c r="C5" s="70" t="s">
        <v>31</v>
      </c>
      <c r="D5" s="70" t="s">
        <v>189</v>
      </c>
      <c r="E5" s="70" t="s">
        <v>190</v>
      </c>
      <c r="F5" s="10"/>
    </row>
    <row r="6" ht="18.75" customHeight="1" spans="1:6">
      <c r="A6" s="183">
        <v>1</v>
      </c>
      <c r="B6" s="183">
        <v>2</v>
      </c>
      <c r="C6" s="184">
        <v>3</v>
      </c>
      <c r="D6" s="183">
        <v>4</v>
      </c>
      <c r="E6" s="183">
        <v>5</v>
      </c>
      <c r="F6" s="183">
        <v>6</v>
      </c>
    </row>
    <row r="7" ht="18.75" customHeight="1" spans="1:6">
      <c r="A7" s="36"/>
      <c r="B7" s="36"/>
      <c r="C7" s="36"/>
      <c r="D7" s="36"/>
      <c r="E7" s="36"/>
      <c r="F7" s="36"/>
    </row>
    <row r="8" ht="24" customHeight="1" spans="1:3">
      <c r="A8" s="40" t="s">
        <v>191</v>
      </c>
      <c r="B8" s="40"/>
      <c r="C8" s="40"/>
    </row>
  </sheetData>
  <mergeCells count="7">
    <mergeCell ref="A2:F2"/>
    <mergeCell ref="A3:D3"/>
    <mergeCell ref="C4:E4"/>
    <mergeCell ref="A8:C8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28"/>
  <sheetViews>
    <sheetView showZeros="0" tabSelected="1" topLeftCell="A8" workbookViewId="0">
      <selection activeCell="A3" sqref="A3:G3"/>
    </sheetView>
  </sheetViews>
  <sheetFormatPr defaultColWidth="9.125" defaultRowHeight="14.25" customHeight="1"/>
  <cols>
    <col min="1" max="1" width="32.875" customWidth="1"/>
    <col min="2" max="2" width="20.75" customWidth="1"/>
    <col min="3" max="3" width="31.25" customWidth="1"/>
    <col min="4" max="4" width="10.125" customWidth="1"/>
    <col min="5" max="5" width="17.625" customWidth="1"/>
    <col min="6" max="6" width="10.25" customWidth="1"/>
    <col min="7" max="7" width="23" customWidth="1"/>
    <col min="8" max="8" width="10.75" customWidth="1"/>
    <col min="9" max="9" width="11" customWidth="1"/>
    <col min="10" max="10" width="15.375" customWidth="1"/>
    <col min="11" max="11" width="10.75" customWidth="1"/>
    <col min="12" max="13" width="11.125" customWidth="1"/>
    <col min="15" max="15" width="11.125" customWidth="1"/>
    <col min="16" max="16" width="11.875" customWidth="1"/>
    <col min="20" max="20" width="12.125" customWidth="1"/>
    <col min="21" max="23" width="12.25" customWidth="1"/>
    <col min="24" max="24" width="12.75" customWidth="1"/>
    <col min="25" max="26" width="11.125" customWidth="1"/>
  </cols>
  <sheetData>
    <row r="1" ht="16.5" customHeight="1" spans="2:26">
      <c r="B1" s="159"/>
      <c r="D1" s="160"/>
      <c r="E1" s="160"/>
      <c r="F1" s="160"/>
      <c r="G1" s="160"/>
      <c r="H1" s="161"/>
      <c r="I1" s="161"/>
      <c r="K1" s="161"/>
      <c r="L1" s="161"/>
      <c r="M1" s="161"/>
      <c r="P1" s="161"/>
      <c r="T1" s="161"/>
      <c r="X1" s="159"/>
      <c r="Z1" s="60" t="s">
        <v>192</v>
      </c>
    </row>
    <row r="2" ht="26.25" customHeight="1" spans="1:26">
      <c r="A2" s="57" t="s">
        <v>193</v>
      </c>
      <c r="B2" s="57"/>
      <c r="C2" s="57"/>
      <c r="D2" s="57"/>
      <c r="E2" s="57"/>
      <c r="F2" s="57"/>
      <c r="G2" s="57"/>
      <c r="H2" s="57"/>
      <c r="I2" s="57"/>
      <c r="J2" s="3"/>
      <c r="K2" s="57"/>
      <c r="L2" s="57"/>
      <c r="M2" s="57"/>
      <c r="N2" s="3"/>
      <c r="O2" s="3"/>
      <c r="P2" s="57"/>
      <c r="Q2" s="3"/>
      <c r="R2" s="3"/>
      <c r="S2" s="3"/>
      <c r="T2" s="57"/>
      <c r="U2" s="57"/>
      <c r="V2" s="57"/>
      <c r="W2" s="57"/>
      <c r="X2" s="57"/>
      <c r="Y2" s="57"/>
      <c r="Z2" s="57"/>
    </row>
    <row r="3" ht="15" customHeight="1" spans="1:26">
      <c r="A3" s="4" t="str">
        <f>"单位名称："&amp;"罗平县板桥第一中学"</f>
        <v>单位名称：罗平县板桥第一中学</v>
      </c>
      <c r="B3" s="162"/>
      <c r="C3" s="162"/>
      <c r="D3" s="162"/>
      <c r="E3" s="162"/>
      <c r="F3" s="162"/>
      <c r="G3" s="162"/>
      <c r="H3" s="163"/>
      <c r="I3" s="163"/>
      <c r="J3" s="6"/>
      <c r="K3" s="163"/>
      <c r="L3" s="163"/>
      <c r="M3" s="163"/>
      <c r="N3" s="6"/>
      <c r="O3" s="6"/>
      <c r="P3" s="163"/>
      <c r="Q3" s="6"/>
      <c r="R3" s="6"/>
      <c r="S3" s="6"/>
      <c r="T3" s="163"/>
      <c r="X3" s="159"/>
      <c r="Z3" s="284" t="s">
        <v>2</v>
      </c>
    </row>
    <row r="4" ht="18" customHeight="1" spans="1:26">
      <c r="A4" s="164" t="s">
        <v>194</v>
      </c>
      <c r="B4" s="164" t="s">
        <v>195</v>
      </c>
      <c r="C4" s="164" t="s">
        <v>196</v>
      </c>
      <c r="D4" s="164" t="s">
        <v>197</v>
      </c>
      <c r="E4" s="164" t="s">
        <v>198</v>
      </c>
      <c r="F4" s="164" t="s">
        <v>199</v>
      </c>
      <c r="G4" s="164" t="s">
        <v>200</v>
      </c>
      <c r="H4" s="71" t="s">
        <v>201</v>
      </c>
      <c r="I4" s="71" t="s">
        <v>201</v>
      </c>
      <c r="J4" s="10"/>
      <c r="K4" s="71"/>
      <c r="L4" s="71"/>
      <c r="M4" s="71"/>
      <c r="N4" s="10"/>
      <c r="O4" s="10"/>
      <c r="P4" s="71"/>
      <c r="Q4" s="10"/>
      <c r="R4" s="10"/>
      <c r="S4" s="10"/>
      <c r="T4" s="177" t="s">
        <v>35</v>
      </c>
      <c r="U4" s="71" t="s">
        <v>36</v>
      </c>
      <c r="V4" s="71"/>
      <c r="W4" s="71"/>
      <c r="X4" s="71"/>
      <c r="Y4" s="71"/>
      <c r="Z4" s="71"/>
    </row>
    <row r="5" ht="18" customHeight="1" spans="1:26">
      <c r="A5" s="165"/>
      <c r="B5" s="166"/>
      <c r="C5" s="165"/>
      <c r="D5" s="165"/>
      <c r="E5" s="165"/>
      <c r="F5" s="165"/>
      <c r="G5" s="165"/>
      <c r="H5" s="71" t="s">
        <v>202</v>
      </c>
      <c r="I5" s="71" t="s">
        <v>32</v>
      </c>
      <c r="J5" s="10"/>
      <c r="K5" s="71"/>
      <c r="L5" s="71"/>
      <c r="M5" s="71"/>
      <c r="N5" s="10"/>
      <c r="O5" s="10"/>
      <c r="P5" s="71"/>
      <c r="Q5" s="10" t="s">
        <v>203</v>
      </c>
      <c r="R5" s="10"/>
      <c r="S5" s="10"/>
      <c r="T5" s="164" t="s">
        <v>35</v>
      </c>
      <c r="U5" s="71" t="s">
        <v>36</v>
      </c>
      <c r="V5" s="177" t="s">
        <v>37</v>
      </c>
      <c r="W5" s="71" t="s">
        <v>36</v>
      </c>
      <c r="X5" s="177" t="s">
        <v>39</v>
      </c>
      <c r="Y5" s="177" t="s">
        <v>40</v>
      </c>
      <c r="Z5" s="175" t="s">
        <v>41</v>
      </c>
    </row>
    <row r="6" customHeight="1" spans="1:26">
      <c r="A6" s="167"/>
      <c r="B6" s="167"/>
      <c r="C6" s="167"/>
      <c r="D6" s="167"/>
      <c r="E6" s="167"/>
      <c r="F6" s="167"/>
      <c r="G6" s="167"/>
      <c r="H6" s="167"/>
      <c r="I6" s="174" t="s">
        <v>204</v>
      </c>
      <c r="J6" s="175" t="s">
        <v>205</v>
      </c>
      <c r="K6" s="164" t="s">
        <v>206</v>
      </c>
      <c r="L6" s="164" t="s">
        <v>207</v>
      </c>
      <c r="M6" s="164" t="s">
        <v>208</v>
      </c>
      <c r="N6" s="164" t="s">
        <v>209</v>
      </c>
      <c r="O6" s="164" t="s">
        <v>33</v>
      </c>
      <c r="P6" s="164" t="s">
        <v>34</v>
      </c>
      <c r="Q6" s="164" t="s">
        <v>32</v>
      </c>
      <c r="R6" s="164" t="s">
        <v>33</v>
      </c>
      <c r="S6" s="164" t="s">
        <v>34</v>
      </c>
      <c r="T6" s="167"/>
      <c r="U6" s="164" t="s">
        <v>31</v>
      </c>
      <c r="V6" s="164" t="s">
        <v>37</v>
      </c>
      <c r="W6" s="164" t="s">
        <v>210</v>
      </c>
      <c r="X6" s="164" t="s">
        <v>39</v>
      </c>
      <c r="Y6" s="164" t="s">
        <v>40</v>
      </c>
      <c r="Z6" s="164" t="s">
        <v>41</v>
      </c>
    </row>
    <row r="7" ht="37.5" customHeight="1" spans="1:26">
      <c r="A7" s="168"/>
      <c r="B7" s="168"/>
      <c r="C7" s="168"/>
      <c r="D7" s="168"/>
      <c r="E7" s="168"/>
      <c r="F7" s="168"/>
      <c r="G7" s="168"/>
      <c r="H7" s="168"/>
      <c r="I7" s="59" t="s">
        <v>31</v>
      </c>
      <c r="J7" s="59" t="s">
        <v>211</v>
      </c>
      <c r="K7" s="176" t="s">
        <v>205</v>
      </c>
      <c r="L7" s="176" t="s">
        <v>207</v>
      </c>
      <c r="M7" s="176" t="s">
        <v>208</v>
      </c>
      <c r="N7" s="176" t="s">
        <v>209</v>
      </c>
      <c r="O7" s="176" t="s">
        <v>209</v>
      </c>
      <c r="P7" s="176" t="s">
        <v>209</v>
      </c>
      <c r="Q7" s="176" t="s">
        <v>207</v>
      </c>
      <c r="R7" s="176" t="s">
        <v>208</v>
      </c>
      <c r="S7" s="176" t="s">
        <v>209</v>
      </c>
      <c r="T7" s="176" t="s">
        <v>35</v>
      </c>
      <c r="U7" s="176" t="s">
        <v>31</v>
      </c>
      <c r="V7" s="176" t="s">
        <v>37</v>
      </c>
      <c r="W7" s="176" t="s">
        <v>210</v>
      </c>
      <c r="X7" s="176" t="s">
        <v>39</v>
      </c>
      <c r="Y7" s="176" t="s">
        <v>40</v>
      </c>
      <c r="Z7" s="176" t="s">
        <v>41</v>
      </c>
    </row>
    <row r="8" customHeight="1" spans="1:26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  <c r="X8" s="13">
        <v>24</v>
      </c>
      <c r="Y8" s="178">
        <v>25</v>
      </c>
      <c r="Z8" s="179">
        <v>26</v>
      </c>
    </row>
    <row r="9" ht="21" customHeight="1" spans="1:26">
      <c r="A9" s="14" t="s">
        <v>43</v>
      </c>
      <c r="B9" s="169"/>
      <c r="C9" s="169"/>
      <c r="D9" s="169"/>
      <c r="E9" s="169"/>
      <c r="F9" s="169"/>
      <c r="G9" s="169"/>
      <c r="H9" s="36">
        <v>1381.762434</v>
      </c>
      <c r="I9" s="36">
        <v>1381.762434</v>
      </c>
      <c r="J9" s="36"/>
      <c r="K9" s="36"/>
      <c r="L9" s="36"/>
      <c r="M9" s="36"/>
      <c r="N9" s="36">
        <v>1381.762434</v>
      </c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ht="23.25" customHeight="1" outlineLevel="1" spans="1:26">
      <c r="A10" s="170" t="s">
        <v>43</v>
      </c>
      <c r="B10" s="14" t="s">
        <v>212</v>
      </c>
      <c r="C10" s="14" t="s">
        <v>213</v>
      </c>
      <c r="D10" s="14" t="s">
        <v>61</v>
      </c>
      <c r="E10" s="14" t="s">
        <v>62</v>
      </c>
      <c r="F10" s="14" t="s">
        <v>214</v>
      </c>
      <c r="G10" s="14" t="s">
        <v>144</v>
      </c>
      <c r="H10" s="36">
        <v>441.7128</v>
      </c>
      <c r="I10" s="36">
        <v>441.7128</v>
      </c>
      <c r="J10" s="36"/>
      <c r="K10" s="36"/>
      <c r="L10" s="36"/>
      <c r="M10" s="36"/>
      <c r="N10" s="36">
        <v>441.7128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ht="23.25" customHeight="1" outlineLevel="1" spans="1:26">
      <c r="A11" s="170" t="s">
        <v>43</v>
      </c>
      <c r="B11" s="14" t="s">
        <v>212</v>
      </c>
      <c r="C11" s="14" t="s">
        <v>213</v>
      </c>
      <c r="D11" s="14" t="s">
        <v>61</v>
      </c>
      <c r="E11" s="14" t="s">
        <v>62</v>
      </c>
      <c r="F11" s="14" t="s">
        <v>215</v>
      </c>
      <c r="G11" s="14" t="s">
        <v>147</v>
      </c>
      <c r="H11" s="36">
        <v>218.1468</v>
      </c>
      <c r="I11" s="36">
        <v>218.1468</v>
      </c>
      <c r="J11" s="36"/>
      <c r="K11" s="36"/>
      <c r="L11" s="36"/>
      <c r="M11" s="36"/>
      <c r="N11" s="36">
        <v>218.1468</v>
      </c>
      <c r="O11" s="14"/>
      <c r="P11" s="14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ht="23.25" customHeight="1" outlineLevel="1" spans="1:26">
      <c r="A12" s="170" t="s">
        <v>43</v>
      </c>
      <c r="B12" s="14" t="s">
        <v>212</v>
      </c>
      <c r="C12" s="14" t="s">
        <v>213</v>
      </c>
      <c r="D12" s="14" t="s">
        <v>61</v>
      </c>
      <c r="E12" s="14" t="s">
        <v>62</v>
      </c>
      <c r="F12" s="14" t="s">
        <v>216</v>
      </c>
      <c r="G12" s="14" t="s">
        <v>154</v>
      </c>
      <c r="H12" s="36">
        <v>36.8094</v>
      </c>
      <c r="I12" s="36">
        <v>36.8094</v>
      </c>
      <c r="J12" s="36"/>
      <c r="K12" s="36"/>
      <c r="L12" s="36"/>
      <c r="M12" s="36"/>
      <c r="N12" s="36">
        <v>36.8094</v>
      </c>
      <c r="O12" s="14"/>
      <c r="P12" s="14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ht="23.25" customHeight="1" outlineLevel="1" spans="1:26">
      <c r="A13" s="170" t="s">
        <v>43</v>
      </c>
      <c r="B13" s="14" t="s">
        <v>212</v>
      </c>
      <c r="C13" s="14" t="s">
        <v>213</v>
      </c>
      <c r="D13" s="14" t="s">
        <v>61</v>
      </c>
      <c r="E13" s="14" t="s">
        <v>62</v>
      </c>
      <c r="F13" s="14" t="s">
        <v>217</v>
      </c>
      <c r="G13" s="14" t="s">
        <v>151</v>
      </c>
      <c r="H13" s="36">
        <v>2.1</v>
      </c>
      <c r="I13" s="36">
        <v>2.1</v>
      </c>
      <c r="J13" s="36"/>
      <c r="K13" s="36"/>
      <c r="L13" s="36"/>
      <c r="M13" s="36"/>
      <c r="N13" s="36">
        <v>2.1</v>
      </c>
      <c r="O13" s="14"/>
      <c r="P13" s="14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ht="23.25" customHeight="1" outlineLevel="1" spans="1:26">
      <c r="A14" s="170" t="s">
        <v>43</v>
      </c>
      <c r="B14" s="14" t="s">
        <v>212</v>
      </c>
      <c r="C14" s="14" t="s">
        <v>213</v>
      </c>
      <c r="D14" s="14" t="s">
        <v>61</v>
      </c>
      <c r="E14" s="14" t="s">
        <v>62</v>
      </c>
      <c r="F14" s="14" t="s">
        <v>216</v>
      </c>
      <c r="G14" s="14" t="s">
        <v>154</v>
      </c>
      <c r="H14" s="36">
        <v>76.08</v>
      </c>
      <c r="I14" s="36">
        <v>76.08</v>
      </c>
      <c r="J14" s="36"/>
      <c r="K14" s="36"/>
      <c r="L14" s="36"/>
      <c r="M14" s="36"/>
      <c r="N14" s="36">
        <v>76.08</v>
      </c>
      <c r="O14" s="14"/>
      <c r="P14" s="14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ht="23.25" customHeight="1" outlineLevel="1" spans="1:26">
      <c r="A15" s="170" t="s">
        <v>43</v>
      </c>
      <c r="B15" s="14" t="s">
        <v>212</v>
      </c>
      <c r="C15" s="14" t="s">
        <v>213</v>
      </c>
      <c r="D15" s="14" t="s">
        <v>61</v>
      </c>
      <c r="E15" s="14" t="s">
        <v>62</v>
      </c>
      <c r="F15" s="14" t="s">
        <v>215</v>
      </c>
      <c r="G15" s="14" t="s">
        <v>147</v>
      </c>
      <c r="H15" s="36">
        <v>40.8</v>
      </c>
      <c r="I15" s="36">
        <v>40.8</v>
      </c>
      <c r="J15" s="36"/>
      <c r="K15" s="36"/>
      <c r="L15" s="36"/>
      <c r="M15" s="36"/>
      <c r="N15" s="36">
        <v>40.8</v>
      </c>
      <c r="O15" s="14"/>
      <c r="P15" s="14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ht="23.25" customHeight="1" outlineLevel="1" spans="1:26">
      <c r="A16" s="170" t="s">
        <v>43</v>
      </c>
      <c r="B16" s="14" t="s">
        <v>212</v>
      </c>
      <c r="C16" s="14" t="s">
        <v>213</v>
      </c>
      <c r="D16" s="14" t="s">
        <v>61</v>
      </c>
      <c r="E16" s="14" t="s">
        <v>62</v>
      </c>
      <c r="F16" s="14" t="s">
        <v>216</v>
      </c>
      <c r="G16" s="14" t="s">
        <v>154</v>
      </c>
      <c r="H16" s="36">
        <v>124.3164</v>
      </c>
      <c r="I16" s="36">
        <v>124.3164</v>
      </c>
      <c r="J16" s="36"/>
      <c r="K16" s="36"/>
      <c r="L16" s="36"/>
      <c r="M16" s="36"/>
      <c r="N16" s="36">
        <v>124.3164</v>
      </c>
      <c r="O16" s="14"/>
      <c r="P16" s="14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ht="23.25" customHeight="1" outlineLevel="1" spans="1:26">
      <c r="A17" s="170" t="s">
        <v>43</v>
      </c>
      <c r="B17" s="14" t="s">
        <v>218</v>
      </c>
      <c r="C17" s="14" t="s">
        <v>146</v>
      </c>
      <c r="D17" s="14" t="s">
        <v>69</v>
      </c>
      <c r="E17" s="14" t="s">
        <v>70</v>
      </c>
      <c r="F17" s="14" t="s">
        <v>219</v>
      </c>
      <c r="G17" s="14" t="s">
        <v>158</v>
      </c>
      <c r="H17" s="36">
        <v>145.755206</v>
      </c>
      <c r="I17" s="36">
        <v>145.755206</v>
      </c>
      <c r="J17" s="36"/>
      <c r="K17" s="36"/>
      <c r="L17" s="36"/>
      <c r="M17" s="36"/>
      <c r="N17" s="36">
        <v>145.755206</v>
      </c>
      <c r="O17" s="14"/>
      <c r="P17" s="14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ht="23.25" customHeight="1" outlineLevel="1" spans="1:26">
      <c r="A18" s="170" t="s">
        <v>43</v>
      </c>
      <c r="B18" s="14" t="s">
        <v>220</v>
      </c>
      <c r="C18" s="14" t="s">
        <v>221</v>
      </c>
      <c r="D18" s="14" t="s">
        <v>71</v>
      </c>
      <c r="E18" s="14" t="s">
        <v>72</v>
      </c>
      <c r="F18" s="14" t="s">
        <v>222</v>
      </c>
      <c r="G18" s="14" t="s">
        <v>160</v>
      </c>
      <c r="H18" s="36">
        <v>72.877603</v>
      </c>
      <c r="I18" s="36">
        <v>72.877603</v>
      </c>
      <c r="J18" s="36"/>
      <c r="K18" s="36"/>
      <c r="L18" s="36"/>
      <c r="M18" s="36"/>
      <c r="N18" s="36">
        <v>72.877603</v>
      </c>
      <c r="O18" s="14"/>
      <c r="P18" s="14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ht="23.25" customHeight="1" outlineLevel="1" spans="1:26">
      <c r="A19" s="170" t="s">
        <v>43</v>
      </c>
      <c r="B19" s="14" t="s">
        <v>218</v>
      </c>
      <c r="C19" s="14" t="s">
        <v>146</v>
      </c>
      <c r="D19" s="14" t="s">
        <v>81</v>
      </c>
      <c r="E19" s="14" t="s">
        <v>82</v>
      </c>
      <c r="F19" s="14" t="s">
        <v>223</v>
      </c>
      <c r="G19" s="14" t="s">
        <v>162</v>
      </c>
      <c r="H19" s="36">
        <v>36.244106</v>
      </c>
      <c r="I19" s="36">
        <v>36.244106</v>
      </c>
      <c r="J19" s="36"/>
      <c r="K19" s="36"/>
      <c r="L19" s="36"/>
      <c r="M19" s="36"/>
      <c r="N19" s="36">
        <v>36.244106</v>
      </c>
      <c r="O19" s="14"/>
      <c r="P19" s="14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ht="23.25" customHeight="1" outlineLevel="1" spans="1:26">
      <c r="A20" s="170" t="s">
        <v>43</v>
      </c>
      <c r="B20" s="14" t="s">
        <v>218</v>
      </c>
      <c r="C20" s="14" t="s">
        <v>146</v>
      </c>
      <c r="D20" s="14" t="s">
        <v>83</v>
      </c>
      <c r="E20" s="14" t="s">
        <v>84</v>
      </c>
      <c r="F20" s="14" t="s">
        <v>224</v>
      </c>
      <c r="G20" s="14" t="s">
        <v>165</v>
      </c>
      <c r="H20" s="36">
        <v>0.874161</v>
      </c>
      <c r="I20" s="36">
        <v>0.874161</v>
      </c>
      <c r="J20" s="36"/>
      <c r="K20" s="36"/>
      <c r="L20" s="36"/>
      <c r="M20" s="36"/>
      <c r="N20" s="36">
        <v>0.874161</v>
      </c>
      <c r="O20" s="14"/>
      <c r="P20" s="14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ht="23.25" customHeight="1" outlineLevel="1" spans="1:26">
      <c r="A21" s="170" t="s">
        <v>43</v>
      </c>
      <c r="B21" s="14" t="s">
        <v>218</v>
      </c>
      <c r="C21" s="14" t="s">
        <v>146</v>
      </c>
      <c r="D21" s="14" t="s">
        <v>81</v>
      </c>
      <c r="E21" s="14" t="s">
        <v>82</v>
      </c>
      <c r="F21" s="14" t="s">
        <v>223</v>
      </c>
      <c r="G21" s="14" t="s">
        <v>162</v>
      </c>
      <c r="H21" s="36">
        <v>2.665008</v>
      </c>
      <c r="I21" s="36">
        <v>2.665008</v>
      </c>
      <c r="J21" s="36"/>
      <c r="K21" s="36"/>
      <c r="L21" s="36"/>
      <c r="M21" s="36"/>
      <c r="N21" s="36">
        <v>2.665008</v>
      </c>
      <c r="O21" s="14"/>
      <c r="P21" s="14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ht="23.25" customHeight="1" outlineLevel="1" spans="1:26">
      <c r="A22" s="170" t="s">
        <v>43</v>
      </c>
      <c r="B22" s="14" t="s">
        <v>225</v>
      </c>
      <c r="C22" s="14" t="s">
        <v>90</v>
      </c>
      <c r="D22" s="14" t="s">
        <v>89</v>
      </c>
      <c r="E22" s="14" t="s">
        <v>90</v>
      </c>
      <c r="F22" s="14" t="s">
        <v>226</v>
      </c>
      <c r="G22" s="14" t="s">
        <v>90</v>
      </c>
      <c r="H22" s="36">
        <v>104.899277</v>
      </c>
      <c r="I22" s="36">
        <v>104.899277</v>
      </c>
      <c r="J22" s="36"/>
      <c r="K22" s="36"/>
      <c r="L22" s="36"/>
      <c r="M22" s="36"/>
      <c r="N22" s="36">
        <v>104.899277</v>
      </c>
      <c r="O22" s="14"/>
      <c r="P22" s="14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ht="23.25" customHeight="1" outlineLevel="1" spans="1:26">
      <c r="A23" s="170" t="s">
        <v>43</v>
      </c>
      <c r="B23" s="14" t="s">
        <v>227</v>
      </c>
      <c r="C23" s="14" t="s">
        <v>172</v>
      </c>
      <c r="D23" s="14" t="s">
        <v>61</v>
      </c>
      <c r="E23" s="14" t="s">
        <v>62</v>
      </c>
      <c r="F23" s="14" t="s">
        <v>228</v>
      </c>
      <c r="G23" s="14" t="s">
        <v>172</v>
      </c>
      <c r="H23" s="36">
        <v>17.483213</v>
      </c>
      <c r="I23" s="36">
        <v>17.483213</v>
      </c>
      <c r="J23" s="36"/>
      <c r="K23" s="36"/>
      <c r="L23" s="36"/>
      <c r="M23" s="36"/>
      <c r="N23" s="36">
        <v>17.483213</v>
      </c>
      <c r="O23" s="14"/>
      <c r="P23" s="14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ht="23.25" customHeight="1" outlineLevel="1" spans="1:26">
      <c r="A24" s="170" t="s">
        <v>43</v>
      </c>
      <c r="B24" s="14" t="s">
        <v>229</v>
      </c>
      <c r="C24" s="14" t="s">
        <v>230</v>
      </c>
      <c r="D24" s="14" t="s">
        <v>61</v>
      </c>
      <c r="E24" s="14" t="s">
        <v>62</v>
      </c>
      <c r="F24" s="14" t="s">
        <v>231</v>
      </c>
      <c r="G24" s="14" t="s">
        <v>174</v>
      </c>
      <c r="H24" s="36">
        <v>11.04282</v>
      </c>
      <c r="I24" s="36">
        <v>11.04282</v>
      </c>
      <c r="J24" s="36"/>
      <c r="K24" s="36"/>
      <c r="L24" s="36"/>
      <c r="M24" s="36"/>
      <c r="N24" s="36">
        <v>11.04282</v>
      </c>
      <c r="O24" s="14"/>
      <c r="P24" s="14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ht="23.25" customHeight="1" outlineLevel="1" spans="1:26">
      <c r="A25" s="170" t="s">
        <v>43</v>
      </c>
      <c r="B25" s="14" t="s">
        <v>229</v>
      </c>
      <c r="C25" s="14" t="s">
        <v>230</v>
      </c>
      <c r="D25" s="14" t="s">
        <v>67</v>
      </c>
      <c r="E25" s="14" t="s">
        <v>68</v>
      </c>
      <c r="F25" s="14" t="s">
        <v>232</v>
      </c>
      <c r="G25" s="14" t="s">
        <v>178</v>
      </c>
      <c r="H25" s="36">
        <v>0.72</v>
      </c>
      <c r="I25" s="36">
        <v>0.72</v>
      </c>
      <c r="J25" s="36"/>
      <c r="K25" s="36"/>
      <c r="L25" s="36"/>
      <c r="M25" s="36"/>
      <c r="N25" s="36">
        <v>0.72</v>
      </c>
      <c r="O25" s="14"/>
      <c r="P25" s="14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ht="23.25" customHeight="1" outlineLevel="1" spans="1:26">
      <c r="A26" s="170" t="s">
        <v>43</v>
      </c>
      <c r="B26" s="14" t="s">
        <v>233</v>
      </c>
      <c r="C26" s="14" t="s">
        <v>164</v>
      </c>
      <c r="D26" s="14" t="s">
        <v>67</v>
      </c>
      <c r="E26" s="14" t="s">
        <v>68</v>
      </c>
      <c r="F26" s="14" t="s">
        <v>234</v>
      </c>
      <c r="G26" s="14" t="s">
        <v>180</v>
      </c>
      <c r="H26" s="36">
        <v>41.67804</v>
      </c>
      <c r="I26" s="36">
        <v>41.67804</v>
      </c>
      <c r="J26" s="36"/>
      <c r="K26" s="36"/>
      <c r="L26" s="36"/>
      <c r="M26" s="36"/>
      <c r="N26" s="36">
        <v>41.67804</v>
      </c>
      <c r="O26" s="14"/>
      <c r="P26" s="14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ht="23.25" customHeight="1" outlineLevel="1" spans="1:26">
      <c r="A27" s="170" t="s">
        <v>43</v>
      </c>
      <c r="B27" s="14" t="s">
        <v>235</v>
      </c>
      <c r="C27" s="14" t="s">
        <v>236</v>
      </c>
      <c r="D27" s="14" t="s">
        <v>75</v>
      </c>
      <c r="E27" s="14" t="s">
        <v>76</v>
      </c>
      <c r="F27" s="14" t="s">
        <v>237</v>
      </c>
      <c r="G27" s="14" t="s">
        <v>181</v>
      </c>
      <c r="H27" s="36">
        <v>7.5576</v>
      </c>
      <c r="I27" s="36">
        <v>7.5576</v>
      </c>
      <c r="J27" s="36"/>
      <c r="K27" s="36"/>
      <c r="L27" s="36"/>
      <c r="M27" s="36"/>
      <c r="N27" s="36">
        <v>7.5576</v>
      </c>
      <c r="O27" s="14"/>
      <c r="P27" s="14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ht="17.25" customHeight="1" spans="1:26">
      <c r="A28" s="171" t="s">
        <v>91</v>
      </c>
      <c r="B28" s="172"/>
      <c r="C28" s="172"/>
      <c r="D28" s="172"/>
      <c r="E28" s="172"/>
      <c r="F28" s="172"/>
      <c r="G28" s="173"/>
      <c r="H28" s="36">
        <v>1381.762434</v>
      </c>
      <c r="I28" s="36">
        <v>1381.762434</v>
      </c>
      <c r="J28" s="36"/>
      <c r="K28" s="36"/>
      <c r="L28" s="36"/>
      <c r="M28" s="36"/>
      <c r="N28" s="36">
        <v>1381.762434</v>
      </c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28:G28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topLeftCell="C1" workbookViewId="0">
      <selection activeCell="A1" sqref="A1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0" width="10.75" customWidth="1"/>
    <col min="11" max="11" width="11" customWidth="1"/>
    <col min="12" max="14" width="12.25" customWidth="1"/>
    <col min="15" max="15" width="12.75" customWidth="1"/>
    <col min="16" max="17" width="11.125" customWidth="1"/>
    <col min="19" max="19" width="10.25" customWidth="1"/>
    <col min="20" max="21" width="11.875" customWidth="1"/>
    <col min="22" max="22" width="11.75" customWidth="1"/>
    <col min="23" max="23" width="10.25" customWidth="1"/>
  </cols>
  <sheetData>
    <row r="1" ht="13.5" customHeight="1" spans="2:23">
      <c r="B1" s="151"/>
      <c r="E1" s="1"/>
      <c r="F1" s="1"/>
      <c r="G1" s="1"/>
      <c r="H1" s="1"/>
      <c r="U1" s="151"/>
      <c r="W1" s="158" t="s">
        <v>238</v>
      </c>
    </row>
    <row r="2" ht="27.75" customHeight="1" spans="1:23">
      <c r="A2" s="3" t="s">
        <v>239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"单位名称："&amp;"罗平县板桥第一中学"</f>
        <v>单位名称：罗平县板桥第一中学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51"/>
      <c r="W3" s="282" t="s">
        <v>2</v>
      </c>
    </row>
    <row r="4" ht="21.75" customHeight="1" spans="1:23">
      <c r="A4" s="8" t="s">
        <v>240</v>
      </c>
      <c r="B4" s="9" t="s">
        <v>195</v>
      </c>
      <c r="C4" s="8" t="s">
        <v>196</v>
      </c>
      <c r="D4" s="8" t="s">
        <v>194</v>
      </c>
      <c r="E4" s="9" t="s">
        <v>197</v>
      </c>
      <c r="F4" s="9" t="s">
        <v>198</v>
      </c>
      <c r="G4" s="9" t="s">
        <v>241</v>
      </c>
      <c r="H4" s="9" t="s">
        <v>242</v>
      </c>
      <c r="I4" s="10" t="s">
        <v>29</v>
      </c>
      <c r="J4" s="10" t="s">
        <v>243</v>
      </c>
      <c r="K4" s="10"/>
      <c r="L4" s="10"/>
      <c r="M4" s="10"/>
      <c r="N4" s="10" t="s">
        <v>203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52"/>
      <c r="F5" s="152"/>
      <c r="G5" s="152"/>
      <c r="H5" s="152"/>
      <c r="I5" s="10"/>
      <c r="J5" s="156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52"/>
      <c r="R5" s="9" t="s">
        <v>31</v>
      </c>
      <c r="S5" s="9" t="s">
        <v>37</v>
      </c>
      <c r="T5" s="9" t="s">
        <v>210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57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51" t="s">
        <v>31</v>
      </c>
      <c r="K7" s="51" t="s">
        <v>244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1">
        <v>21</v>
      </c>
      <c r="V8" s="11">
        <v>22</v>
      </c>
      <c r="W8" s="11">
        <v>23</v>
      </c>
    </row>
    <row r="9" ht="21" customHeight="1" spans="1:23">
      <c r="A9" s="15"/>
      <c r="B9" s="15"/>
      <c r="C9" s="14" t="s">
        <v>245</v>
      </c>
      <c r="D9" s="15"/>
      <c r="E9" s="15"/>
      <c r="F9" s="15"/>
      <c r="G9" s="15"/>
      <c r="H9" s="15"/>
      <c r="I9" s="36">
        <v>4</v>
      </c>
      <c r="J9" s="36"/>
      <c r="K9" s="36"/>
      <c r="L9" s="36"/>
      <c r="M9" s="36"/>
      <c r="N9" s="36"/>
      <c r="O9" s="36"/>
      <c r="P9" s="36"/>
      <c r="Q9" s="36"/>
      <c r="R9" s="36">
        <v>4</v>
      </c>
      <c r="S9" s="36"/>
      <c r="T9" s="36"/>
      <c r="U9" s="36"/>
      <c r="V9" s="36"/>
      <c r="W9" s="36">
        <v>4</v>
      </c>
    </row>
    <row r="10" ht="23.25" customHeight="1" spans="1:23">
      <c r="A10" s="14" t="s">
        <v>246</v>
      </c>
      <c r="B10" s="14" t="s">
        <v>247</v>
      </c>
      <c r="C10" s="14" t="s">
        <v>245</v>
      </c>
      <c r="D10" s="14" t="s">
        <v>43</v>
      </c>
      <c r="E10" s="14" t="s">
        <v>61</v>
      </c>
      <c r="F10" s="14" t="s">
        <v>62</v>
      </c>
      <c r="G10" s="14" t="s">
        <v>248</v>
      </c>
      <c r="H10" s="14" t="s">
        <v>170</v>
      </c>
      <c r="I10" s="36">
        <v>4</v>
      </c>
      <c r="J10" s="36"/>
      <c r="K10" s="36"/>
      <c r="L10" s="36"/>
      <c r="M10" s="36"/>
      <c r="N10" s="36"/>
      <c r="O10" s="36"/>
      <c r="P10" s="36"/>
      <c r="Q10" s="36"/>
      <c r="R10" s="36">
        <v>4</v>
      </c>
      <c r="S10" s="36"/>
      <c r="T10" s="36"/>
      <c r="U10" s="36"/>
      <c r="V10" s="36"/>
      <c r="W10" s="36">
        <v>4</v>
      </c>
    </row>
    <row r="11" ht="18.75" customHeight="1" spans="1:23">
      <c r="A11" s="153" t="s">
        <v>91</v>
      </c>
      <c r="B11" s="154"/>
      <c r="C11" s="154"/>
      <c r="D11" s="154"/>
      <c r="E11" s="154"/>
      <c r="F11" s="154"/>
      <c r="G11" s="154"/>
      <c r="H11" s="155"/>
      <c r="I11" s="36">
        <v>4</v>
      </c>
      <c r="J11" s="36"/>
      <c r="K11" s="36"/>
      <c r="L11" s="36"/>
      <c r="M11" s="36"/>
      <c r="N11" s="36"/>
      <c r="O11" s="36"/>
      <c r="P11" s="36"/>
      <c r="Q11" s="36"/>
      <c r="R11" s="36">
        <v>4</v>
      </c>
      <c r="S11" s="36"/>
      <c r="T11" s="36"/>
      <c r="U11" s="36"/>
      <c r="V11" s="36"/>
      <c r="W11" s="36">
        <v>4</v>
      </c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波波</cp:lastModifiedBy>
  <dcterms:created xsi:type="dcterms:W3CDTF">2024-02-23T06:47:00Z</dcterms:created>
  <dcterms:modified xsi:type="dcterms:W3CDTF">2024-08-30T05:16:02Z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B4411A4B1FAE46E886212929A51AB869_12</vt:lpwstr>
  </property>
</Properties>
</file>