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 firstSheet="3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5">'一般公共预算支出明细表（按经济科目分类）02-3'!$A:$A,'一般公共预算支出明细表（按经济科目分类）02-3'!$1:$1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5621"/>
</workbook>
</file>

<file path=xl/calcChain.xml><?xml version="1.0" encoding="utf-8"?>
<calcChain xmlns="http://schemas.openxmlformats.org/spreadsheetml/2006/main">
  <c r="A3" i="20" l="1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C11" i="4"/>
  <c r="C10" i="4"/>
  <c r="C9" i="4"/>
  <c r="C8" i="4"/>
  <c r="A3" i="4"/>
  <c r="A3" i="3"/>
  <c r="A3" i="2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3" i="1"/>
</calcChain>
</file>

<file path=xl/sharedStrings.xml><?xml version="1.0" encoding="utf-8"?>
<sst xmlns="http://schemas.openxmlformats.org/spreadsheetml/2006/main" count="711" uniqueCount="318">
  <si>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</si>
  <si>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</si>
  <si>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</si>
  <si>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</si>
  <si>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</si>
  <si>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</si>
  <si>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</si>
  <si>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</si>
  <si>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</si>
  <si>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</si>
  <si>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</si>
  <si>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</si>
  <si>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</si>
  <si>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</si>
  <si>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</si>
  <si>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</si>
  <si>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</si>
  <si>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</si>
  <si>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</si>
  <si>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</si>
  <si>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</si>
  <si>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</si>
  <si>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</si>
  <si>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</si>
  <si>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</si>
  <si>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</si>
  <si>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</si>
  <si>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</si>
  <si>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</si>
  <si>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</si>
  <si>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</si>
  <si>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</si>
  <si>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</si>
  <si>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</si>
  <si>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</si>
  <si>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</si>
  <si>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</si>
  <si>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</si>
  <si>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</si>
  <si>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</si>
  <si>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</si>
  <si>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</si>
  <si>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</si>
  <si>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罗平县钟山第一中学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</si>
  <si>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</si>
  <si>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</si>
  <si>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</si>
  <si>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</si>
  <si>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</si>
  <si>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</si>
  <si>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</si>
  <si>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</si>
  <si>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</si>
  <si>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</si>
  <si>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</si>
  <si>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</si>
  <si>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</si>
  <si>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</si>
  <si>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</si>
  <si>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</si>
  <si>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</si>
  <si>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</si>
  <si>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</si>
  <si>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</si>
  <si>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</si>
  <si>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</si>
  <si>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</si>
  <si>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</si>
  <si>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</si>
  <si>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</si>
  <si>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</si>
  <si>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</si>
  <si>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</si>
  <si>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</si>
  <si>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</si>
  <si>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</si>
  <si>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</si>
  <si>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</si>
  <si>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</si>
  <si>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</si>
  <si>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</si>
  <si>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</si>
  <si>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</si>
  <si>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</si>
  <si>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</si>
  <si>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</si>
  <si>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</si>
  <si>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</si>
  <si>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</si>
  <si>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</si>
  <si>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</si>
  <si>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</si>
  <si>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</si>
  <si>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</si>
  <si>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</si>
  <si>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</si>
  <si>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</si>
  <si>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</si>
  <si>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</si>
  <si>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</si>
  <si>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</si>
  <si>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</si>
  <si>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</si>
  <si>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</si>
  <si>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</si>
  <si>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</si>
  <si>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</si>
  <si>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</si>
  <si>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</si>
  <si>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</si>
  <si>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</si>
  <si>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</si>
  <si>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</si>
  <si>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</si>
  <si>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</si>
  <si>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</si>
  <si>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</si>
  <si>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</si>
  <si>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</si>
  <si>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</si>
  <si>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机关工资福利支出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</si>
  <si>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</si>
  <si>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</si>
  <si>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</si>
  <si>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</si>
  <si>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</si>
  <si>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</si>
  <si>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</si>
  <si>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机关商品和服务支出</t>
  </si>
  <si>
    <t>03</t>
  </si>
  <si>
    <t>奖金</t>
  </si>
  <si>
    <t>办公经费</t>
  </si>
  <si>
    <t>07</t>
  </si>
  <si>
    <t>绩效工资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</si>
  <si>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</si>
  <si>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</si>
  <si>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</si>
  <si>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</si>
  <si>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</si>
  <si>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</si>
  <si>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</si>
  <si>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对个人和家庭的补助</t>
  </si>
  <si>
    <t>其他社会保障缴费</t>
  </si>
  <si>
    <t>社会福利和救助</t>
  </si>
  <si>
    <t>05</t>
  </si>
  <si>
    <t>离退休费</t>
  </si>
  <si>
    <t>办公费</t>
  </si>
  <si>
    <t>工会经费</t>
  </si>
  <si>
    <t>福利费</t>
  </si>
  <si>
    <t>其他交通费用</t>
  </si>
  <si>
    <t>其他商品和服务支出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</si>
  <si>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</si>
  <si>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</si>
  <si>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</si>
  <si>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</si>
  <si>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</si>
  <si>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</si>
  <si>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</si>
  <si>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</si>
  <si>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</si>
  <si>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</si>
  <si>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</si>
  <si>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说明：罗平县钟山第一中学无“三公”经费预算支出，故此表为空。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</si>
  <si>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</si>
  <si>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</si>
  <si>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</si>
  <si>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</si>
  <si>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</si>
  <si>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</si>
  <si>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</si>
  <si>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</si>
  <si>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</si>
  <si>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</si>
  <si>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</si>
  <si>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</si>
  <si>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</si>
  <si>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</si>
  <si>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</si>
  <si>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</si>
  <si>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</si>
  <si>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</si>
  <si>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</si>
  <si>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</si>
  <si>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530324210000000001822</t>
  </si>
  <si>
    <t>事业人员支出工资</t>
  </si>
  <si>
    <t>2050203</t>
  </si>
  <si>
    <t>530324210000000001823</t>
  </si>
  <si>
    <t>530324210000000001824</t>
  </si>
  <si>
    <t>社会保障缴费（职业年金缴费）</t>
  </si>
  <si>
    <t>530324210000000001825</t>
  </si>
  <si>
    <t>530324210000000001827</t>
  </si>
  <si>
    <t>530324210000000001828</t>
  </si>
  <si>
    <t>一般公用经费</t>
  </si>
  <si>
    <t>530324210000000001826</t>
  </si>
  <si>
    <t>530324241100002149941</t>
  </si>
  <si>
    <t>遗属补助资金</t>
  </si>
  <si>
    <t>530324241100002149938</t>
  </si>
  <si>
    <t>离岗退养人员工资资金</t>
  </si>
  <si>
    <t>预算05-1表</t>
  </si>
  <si>
    <t>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</si>
  <si>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</si>
  <si>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</si>
  <si>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</si>
  <si>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</si>
  <si>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</si>
  <si>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</si>
  <si>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</si>
  <si>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530324231100001127641</t>
  </si>
  <si>
    <t>预算05-2表</t>
  </si>
  <si>
    <t>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</si>
  <si>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</si>
  <si>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</si>
  <si>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</si>
  <si>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</si>
  <si>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</si>
  <si>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</si>
  <si>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</si>
  <si>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</si>
  <si>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</si>
  <si>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</si>
  <si>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罗平县第三中学</t>
  </si>
  <si>
    <t>产出指标</t>
  </si>
  <si>
    <t>成本指标</t>
  </si>
  <si>
    <t>经费指标</t>
  </si>
  <si>
    <t>=</t>
  </si>
  <si>
    <t>元</t>
  </si>
  <si>
    <t>定量指标</t>
  </si>
  <si>
    <t>罗平县财政局关于推进单位资金预算指标核算管理改革工作的通知</t>
  </si>
  <si>
    <t>530324231100001114334</t>
  </si>
  <si>
    <t>效益指标</t>
  </si>
  <si>
    <t>社会效益指标</t>
  </si>
  <si>
    <t>社会效益</t>
  </si>
  <si>
    <t>&gt;=</t>
  </si>
  <si>
    <t>%</t>
  </si>
  <si>
    <t>定性指标</t>
  </si>
  <si>
    <t>满意度指标</t>
  </si>
  <si>
    <t>服务对象满意度指标</t>
  </si>
  <si>
    <t>学生及家长满意度</t>
  </si>
  <si>
    <t>预算05-3表</t>
  </si>
  <si>
    <t>项目支出绩效目标表（另文下达）</t>
  </si>
  <si>
    <t>说明：罗平县钟山第一中学无项目支出（另文下达）预算支出，故此表为空。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</si>
  <si>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</si>
  <si>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</si>
  <si>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</si>
  <si>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</si>
  <si>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</si>
  <si>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说明：罗平县钟山第一中学无政府性基金预算支出，故此表为空。</t>
  </si>
  <si>
    <t>国有资本经营预算支出预算表</t>
  </si>
  <si>
    <t>本年国有资本经营预算支出</t>
  </si>
  <si>
    <t>说明：罗平县钟山第一中学无国有资本经营预算支出，故此表为空。</t>
  </si>
  <si>
    <r>
      <rPr>
        <sz val="9"/>
        <color rgb="FF000000"/>
        <rFont val="宋体"/>
        <family val="3"/>
        <charset val="134"/>
      </rPr>
      <t>预算08</t>
    </r>
    <r>
      <rPr>
        <sz val="9"/>
        <color rgb="FF000000"/>
        <rFont val="宋体"/>
        <family val="3"/>
        <charset val="134"/>
      </rPr>
      <t>表</t>
    </r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</si>
  <si>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</si>
  <si>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</si>
  <si>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</si>
  <si>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</si>
  <si>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</si>
  <si>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</si>
  <si>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</si>
  <si>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</si>
  <si>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</si>
  <si>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</si>
  <si>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说明：罗平县钟山第一中学无部门政府采购预算支出，故此表为空。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</si>
  <si>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</si>
  <si>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</si>
  <si>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</si>
  <si>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</si>
  <si>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</si>
  <si>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</si>
  <si>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</si>
  <si>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</si>
  <si>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</si>
  <si>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</si>
  <si>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说明：罗平县钟山第一中学无政府购买服务预算，故此表为空。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</si>
  <si>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</si>
  <si>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</si>
  <si>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</si>
  <si>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</si>
  <si>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</si>
  <si>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</si>
  <si>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</si>
  <si>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</si>
  <si>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</si>
  <si>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</si>
  <si>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</si>
  <si>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</si>
  <si>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</si>
  <si>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</si>
  <si>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</si>
  <si>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</si>
  <si>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</si>
  <si>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</si>
  <si>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说明：罗平县钟山第一中学无县对下转移支付预算，故此表为空。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</si>
  <si>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</si>
  <si>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</si>
  <si>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</si>
  <si>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</si>
  <si>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</si>
  <si>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</si>
  <si>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</si>
  <si>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</si>
  <si>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</si>
  <si>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</si>
  <si>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</si>
  <si>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说明：罗平县钟山第一中学无新增资产配置预算，故此表为空。</t>
  </si>
  <si>
    <t>预算12表</t>
  </si>
  <si>
    <t>上级补助项目支出预算表</t>
  </si>
  <si>
    <t>上级补助</t>
  </si>
  <si>
    <t>说明：罗平县钟山第一中学无上级补助项目支出预算，故此表为空。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</si>
  <si>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</si>
  <si>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</si>
  <si>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</si>
  <si>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</si>
  <si>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</si>
  <si>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114 对个人和家庭的补助</t>
  </si>
  <si>
    <t>本级</t>
  </si>
  <si>
    <t/>
  </si>
  <si>
    <t>2026年</t>
  </si>
  <si>
    <t>一般公共预算支出预算表（按经济科目分类）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</si>
</sst>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yyyy\-mm\-dd"/>
    <numFmt numFmtId="179" formatCode="yyyy\-mm\-dd\ hh:mm:ss"/>
    <numFmt numFmtId="180" formatCode="#,##0;\-#,##0;;@"/>
    <numFmt numFmtId="181" formatCode="#,##0.00;\-#,##0.0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Arial"/>
      <family val="2"/>
    </font>
    <font>
      <sz val="3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theme="1"/>
      <name val="Calibri"/>
      <family val="2"/>
    </font>
    <font>
      <sz val="9"/>
      <color rgb="FF000000"/>
      <name val="宋体"/>
      <family val="3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family val="3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20"/>
      <color rgb="FF000000"/>
      <name val="宋体"/>
      <family val="3"/>
      <charset val="134"/>
    </font>
    <font>
      <sz val="20"/>
      <color rgb="FF000000"/>
      <name val="Microsoft Sans Serif"/>
      <family val="2"/>
    </font>
    <font>
      <sz val="10.5"/>
      <color rgb="FF000000"/>
      <name val="normal"/>
      <family val="1"/>
    </font>
    <font>
      <sz val="10.5"/>
      <color rgb="FF000000"/>
      <name val="SimSun"/>
      <charset val="134"/>
    </font>
    <font>
      <sz val="10.5"/>
      <color rgb="FF000000"/>
      <name val="Arial"/>
      <family val="2"/>
    </font>
    <font>
      <sz val="10.5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theme="1"/>
      <name val="normal"/>
      <family val="1"/>
    </font>
    <font>
      <b/>
      <sz val="9"/>
      <color rgb="FF000000"/>
      <name val="宋体"/>
      <family val="3"/>
      <charset val="134"/>
    </font>
    <font>
      <sz val="9"/>
      <color rgb="FF000000"/>
      <name val="Microsoft YaHei UI"/>
      <family val="1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2">
    <xf numFmtId="0" fontId="0" fillId="0" borderId="0"/>
    <xf numFmtId="0" fontId="1" fillId="0" borderId="0"/>
    <xf numFmtId="0" fontId="34" fillId="0" borderId="4">
      <alignment horizontal="center" vertical="center"/>
    </xf>
    <xf numFmtId="0" fontId="34" fillId="0" borderId="4">
      <alignment horizontal="center" vertical="center"/>
      <protection locked="0"/>
    </xf>
    <xf numFmtId="0" fontId="2" fillId="0" borderId="0">
      <alignment horizontal="center" vertical="top"/>
    </xf>
    <xf numFmtId="0" fontId="32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34" fillId="0" borderId="13">
      <alignment horizontal="right" vertical="center"/>
    </xf>
    <xf numFmtId="4" fontId="3" fillId="0" borderId="13">
      <alignment horizontal="right" vertical="center"/>
    </xf>
    <xf numFmtId="0" fontId="14" fillId="0" borderId="0">
      <alignment horizontal="center" vertical="center"/>
    </xf>
    <xf numFmtId="0" fontId="34" fillId="0" borderId="1">
      <alignment horizontal="center" vertical="center"/>
    </xf>
    <xf numFmtId="0" fontId="3" fillId="0" borderId="0">
      <alignment horizontal="right"/>
    </xf>
    <xf numFmtId="4" fontId="34" fillId="0" borderId="1">
      <alignment horizontal="right" vertical="center"/>
    </xf>
    <xf numFmtId="0" fontId="3" fillId="0" borderId="1">
      <alignment horizontal="right" vertical="center"/>
    </xf>
    <xf numFmtId="4" fontId="34" fillId="0" borderId="1">
      <alignment horizontal="right" vertical="center"/>
      <protection locked="0"/>
    </xf>
    <xf numFmtId="0" fontId="35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0" fontId="4" fillId="0" borderId="5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35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8" fontId="36" fillId="0" borderId="1">
      <alignment horizontal="right" vertical="center"/>
    </xf>
    <xf numFmtId="179" fontId="36" fillId="0" borderId="1">
      <alignment horizontal="right" vertical="center"/>
    </xf>
    <xf numFmtId="180" fontId="36" fillId="0" borderId="1">
      <alignment horizontal="right" vertical="center"/>
    </xf>
    <xf numFmtId="181" fontId="36" fillId="0" borderId="1">
      <alignment horizontal="right" vertical="center"/>
    </xf>
    <xf numFmtId="181" fontId="36" fillId="0" borderId="1">
      <alignment horizontal="right" vertical="center"/>
    </xf>
    <xf numFmtId="10" fontId="36" fillId="0" borderId="1">
      <alignment horizontal="right" vertical="center"/>
    </xf>
    <xf numFmtId="49" fontId="36" fillId="0" borderId="1">
      <alignment horizontal="left" vertical="center" wrapText="1"/>
    </xf>
    <xf numFmtId="21" fontId="36" fillId="0" borderId="1">
      <alignment horizontal="right" vertical="center"/>
    </xf>
    <xf numFmtId="0" fontId="1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4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3" fillId="0" borderId="6">
      <alignment horizontal="left" vertical="center" wrapText="1"/>
      <protection locked="0"/>
    </xf>
    <xf numFmtId="0" fontId="3" fillId="0" borderId="7">
      <alignment horizontal="left" vertical="center" wrapText="1"/>
      <protection locked="0"/>
    </xf>
    <xf numFmtId="0" fontId="1" fillId="0" borderId="0"/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0" fontId="4" fillId="0" borderId="12">
      <alignment horizontal="center" vertical="center"/>
      <protection locked="0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15" fillId="0" borderId="0">
      <alignment horizontal="right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0">
      <alignment vertical="center"/>
    </xf>
    <xf numFmtId="0" fontId="1" fillId="0" borderId="0"/>
    <xf numFmtId="0" fontId="4" fillId="0" borderId="0">
      <alignment horizontal="right" wrapText="1"/>
    </xf>
    <xf numFmtId="0" fontId="4" fillId="0" borderId="15">
      <alignment horizontal="center" vertical="center" wrapText="1"/>
    </xf>
    <xf numFmtId="0" fontId="12" fillId="0" borderId="0">
      <alignment horizontal="center" vertical="center" wrapText="1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2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1">
      <alignment horizontal="center" vertical="center" wrapText="1"/>
    </xf>
    <xf numFmtId="0" fontId="3" fillId="0" borderId="1">
      <alignment horizontal="center" vertical="center"/>
      <protection locked="0"/>
    </xf>
    <xf numFmtId="0" fontId="14" fillId="0" borderId="0">
      <alignment horizontal="center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0"/>
    <xf numFmtId="0" fontId="4" fillId="0" borderId="15">
      <alignment horizontal="center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23" fillId="0" borderId="5">
      <alignment horizontal="center" vertical="center" wrapText="1"/>
    </xf>
    <xf numFmtId="0" fontId="22" fillId="0" borderId="0">
      <alignment horizontal="center" vertical="center" wrapText="1"/>
    </xf>
    <xf numFmtId="0" fontId="23" fillId="0" borderId="1">
      <alignment horizontal="center" vertical="center" wrapText="1"/>
    </xf>
    <xf numFmtId="49" fontId="1" fillId="0" borderId="0"/>
    <xf numFmtId="0" fontId="1" fillId="0" borderId="0">
      <alignment vertical="top"/>
    </xf>
    <xf numFmtId="0" fontId="3" fillId="0" borderId="0">
      <alignment horizontal="right" vertical="center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37" fillId="0" borderId="6">
      <alignment horizontal="center" vertical="center"/>
    </xf>
    <xf numFmtId="49" fontId="4" fillId="0" borderId="7">
      <alignment horizontal="center" vertical="center" wrapText="1"/>
    </xf>
    <xf numFmtId="0" fontId="37" fillId="0" borderId="7">
      <alignment horizontal="center" vertical="center"/>
    </xf>
    <xf numFmtId="0" fontId="11" fillId="0" borderId="0">
      <alignment vertical="top"/>
    </xf>
    <xf numFmtId="0" fontId="4" fillId="0" borderId="4">
      <alignment horizontal="center" vertical="center"/>
    </xf>
    <xf numFmtId="0" fontId="26" fillId="0" borderId="0">
      <alignment horizontal="center" vertic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1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0" fontId="37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14" fillId="0" borderId="0">
      <alignment horizontal="center" vertical="center" wrapText="1"/>
    </xf>
    <xf numFmtId="0" fontId="4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13">
      <alignment horizontal="center" vertical="center"/>
    </xf>
    <xf numFmtId="0" fontId="15" fillId="0" borderId="0">
      <alignment horizontal="right"/>
      <protection locked="0"/>
    </xf>
    <xf numFmtId="49" fontId="15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6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</cellStyleXfs>
  <cellXfs count="31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31" applyFont="1" applyBorder="1">
      <alignment horizontal="center" vertical="center"/>
    </xf>
    <xf numFmtId="0" fontId="1" fillId="0" borderId="1" xfId="126" applyFont="1" applyBorder="1">
      <alignment horizontal="center" vertical="center"/>
      <protection locked="0"/>
    </xf>
    <xf numFmtId="49" fontId="5" fillId="0" borderId="1" xfId="56" applyNumberFormat="1" applyFont="1" applyBorder="1">
      <alignment horizontal="left" vertical="center" wrapText="1"/>
    </xf>
    <xf numFmtId="0" fontId="0" fillId="0" borderId="1" xfId="0" applyFont="1" applyBorder="1"/>
    <xf numFmtId="181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9" fontId="1" fillId="0" borderId="0" xfId="214" applyNumberFormat="1" applyFont="1" applyBorder="1"/>
    <xf numFmtId="0" fontId="4" fillId="0" borderId="0" xfId="123" applyFont="1" applyBorder="1"/>
    <xf numFmtId="0" fontId="4" fillId="0" borderId="2" xfId="221" applyFont="1" applyBorder="1">
      <alignment horizontal="center" vertical="center"/>
    </xf>
    <xf numFmtId="0" fontId="4" fillId="0" borderId="4" xfId="207" applyFont="1" applyBorder="1">
      <alignment horizontal="center" vertical="center" wrapText="1"/>
    </xf>
    <xf numFmtId="0" fontId="4" fillId="0" borderId="4" xfId="158" applyFont="1" applyBorder="1">
      <alignment horizontal="center" vertical="center"/>
    </xf>
    <xf numFmtId="0" fontId="3" fillId="0" borderId="1" xfId="150" applyFont="1" applyBorder="1">
      <alignment horizontal="left" vertical="center" wrapText="1"/>
    </xf>
    <xf numFmtId="0" fontId="8" fillId="0" borderId="0" xfId="0" applyFont="1" applyBorder="1"/>
    <xf numFmtId="0" fontId="1" fillId="0" borderId="0" xfId="104" applyFont="1" applyBorder="1">
      <alignment horizontal="right" vertical="center"/>
      <protection locked="0"/>
    </xf>
    <xf numFmtId="0" fontId="4" fillId="0" borderId="5" xfId="220" applyFont="1" applyBorder="1">
      <alignment horizontal="center" vertical="center"/>
    </xf>
    <xf numFmtId="0" fontId="3" fillId="0" borderId="0" xfId="146" applyFont="1" applyBorder="1">
      <alignment horizontal="right" vertical="center"/>
    </xf>
    <xf numFmtId="0" fontId="4" fillId="0" borderId="1" xfId="136" applyFont="1" applyBorder="1">
      <alignment horizontal="center" vertical="center" wrapText="1"/>
    </xf>
    <xf numFmtId="0" fontId="3" fillId="0" borderId="1" xfId="138" applyFont="1" applyBorder="1">
      <alignment horizontal="center" vertical="center" wrapText="1"/>
      <protection locked="0"/>
    </xf>
    <xf numFmtId="0" fontId="3" fillId="0" borderId="7" xfId="133" applyFont="1" applyBorder="1">
      <alignment vertical="center" wrapText="1"/>
      <protection locked="0"/>
    </xf>
    <xf numFmtId="0" fontId="4" fillId="0" borderId="1" xfId="229" applyFont="1" applyBorder="1">
      <alignment horizontal="center" vertical="center"/>
      <protection locked="0"/>
    </xf>
    <xf numFmtId="0" fontId="4" fillId="0" borderId="1" xfId="198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163" applyFont="1" applyBorder="1">
      <alignment horizontal="right" vertical="center"/>
    </xf>
    <xf numFmtId="0" fontId="11" fillId="0" borderId="0" xfId="157" applyFont="1" applyBorder="1">
      <alignment vertical="top"/>
    </xf>
    <xf numFmtId="0" fontId="4" fillId="0" borderId="0" xfId="172" applyFont="1" applyBorder="1">
      <alignment wrapText="1"/>
    </xf>
    <xf numFmtId="0" fontId="4" fillId="0" borderId="0" xfId="182" applyFont="1" applyBorder="1">
      <protection locked="0"/>
    </xf>
    <xf numFmtId="0" fontId="4" fillId="0" borderId="1" xfId="109" applyFont="1" applyBorder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4" fillId="0" borderId="1" xfId="222" applyFont="1" applyBorder="1">
      <alignment horizontal="center" vertical="center"/>
    </xf>
    <xf numFmtId="0" fontId="4" fillId="0" borderId="1" xfId="168" applyFont="1" applyBorder="1">
      <alignment vertical="center" wrapText="1"/>
    </xf>
    <xf numFmtId="0" fontId="3" fillId="0" borderId="0" xfId="194" applyFont="1" applyBorder="1">
      <alignment horizontal="right" vertical="center"/>
      <protection locked="0"/>
    </xf>
    <xf numFmtId="0" fontId="1" fillId="0" borderId="0" xfId="170" applyFont="1" applyBorder="1">
      <alignment wrapText="1"/>
    </xf>
    <xf numFmtId="0" fontId="1" fillId="0" borderId="0" xfId="179" applyFont="1" applyBorder="1">
      <protection locked="0"/>
    </xf>
    <xf numFmtId="0" fontId="4" fillId="0" borderId="12" xfId="175" applyFont="1" applyBorder="1">
      <alignment horizontal="center" vertical="center" wrapText="1"/>
    </xf>
    <xf numFmtId="0" fontId="4" fillId="0" borderId="12" xfId="185" applyFont="1" applyBorder="1">
      <alignment horizontal="center" vertical="center" wrapText="1"/>
      <protection locked="0"/>
    </xf>
    <xf numFmtId="0" fontId="3" fillId="0" borderId="12" xfId="176" applyFont="1" applyBorder="1">
      <alignment horizontal="left" vertical="center" wrapText="1"/>
    </xf>
    <xf numFmtId="0" fontId="3" fillId="0" borderId="12" xfId="186" applyFont="1" applyBorder="1">
      <alignment horizontal="right" vertical="center"/>
      <protection locked="0"/>
    </xf>
    <xf numFmtId="0" fontId="3" fillId="0" borderId="0" xfId="189" applyFont="1" applyBorder="1">
      <alignment vertical="top" wrapText="1"/>
      <protection locked="0"/>
    </xf>
    <xf numFmtId="0" fontId="3" fillId="0" borderId="0" xfId="195" applyFont="1" applyBorder="1">
      <alignment horizontal="right"/>
      <protection locked="0"/>
    </xf>
    <xf numFmtId="0" fontId="3" fillId="0" borderId="0" xfId="199" applyFont="1" applyBorder="1">
      <alignment horizontal="right" vertical="center" wrapText="1"/>
      <protection locked="0"/>
    </xf>
    <xf numFmtId="0" fontId="3" fillId="0" borderId="0" xfId="203" applyFont="1" applyBorder="1">
      <alignment horizontal="right" vertical="center" wrapText="1"/>
    </xf>
    <xf numFmtId="0" fontId="3" fillId="0" borderId="0" xfId="201" applyFont="1" applyBorder="1">
      <alignment horizontal="right" wrapText="1"/>
      <protection locked="0"/>
    </xf>
    <xf numFmtId="0" fontId="4" fillId="0" borderId="12" xfId="148" applyFont="1" applyBorder="1">
      <alignment horizontal="center" vertical="center"/>
    </xf>
    <xf numFmtId="0" fontId="4" fillId="0" borderId="12" xfId="81" applyFont="1" applyBorder="1">
      <alignment horizontal="center" vertical="center"/>
      <protection locked="0"/>
    </xf>
    <xf numFmtId="0" fontId="3" fillId="0" borderId="12" xfId="188" applyFont="1" applyBorder="1">
      <alignment horizontal="right" vertical="center"/>
    </xf>
    <xf numFmtId="0" fontId="6" fillId="0" borderId="0" xfId="14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5" fillId="0" borderId="0" xfId="209" applyFont="1" applyBorder="1">
      <alignment horizontal="right"/>
      <protection locked="0"/>
    </xf>
    <xf numFmtId="49" fontId="15" fillId="0" borderId="0" xfId="210" applyNumberFormat="1" applyFont="1" applyBorder="1">
      <protection locked="0"/>
    </xf>
    <xf numFmtId="0" fontId="1" fillId="0" borderId="0" xfId="217" applyFont="1" applyBorder="1">
      <alignment horizontal="right"/>
    </xf>
    <xf numFmtId="0" fontId="3" fillId="0" borderId="0" xfId="224" applyFont="1" applyBorder="1">
      <alignment horizontal="right"/>
    </xf>
    <xf numFmtId="49" fontId="4" fillId="0" borderId="1" xfId="213" applyNumberFormat="1" applyFont="1" applyBorder="1">
      <alignment horizontal="center" vertical="center"/>
      <protection locked="0"/>
    </xf>
    <xf numFmtId="0" fontId="3" fillId="0" borderId="1" xfId="230" applyFont="1" applyBorder="1">
      <alignment horizontal="left" vertical="center" wrapText="1"/>
      <protection locked="0"/>
    </xf>
    <xf numFmtId="0" fontId="1" fillId="0" borderId="0" xfId="0" applyFont="1" applyBorder="1" applyAlignment="1">
      <alignment horizontal="right"/>
    </xf>
    <xf numFmtId="0" fontId="17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3" fillId="0" borderId="1" xfId="137" applyFont="1" applyBorder="1">
      <alignment vertical="center" wrapText="1"/>
    </xf>
    <xf numFmtId="0" fontId="3" fillId="0" borderId="1" xfId="116" applyFont="1" applyBorder="1">
      <alignment horizontal="center" vertical="center" wrapText="1"/>
    </xf>
    <xf numFmtId="0" fontId="3" fillId="0" borderId="1" xfId="117" applyFont="1" applyBorder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1" fillId="0" borderId="0" xfId="93" applyFont="1" applyBorder="1">
      <alignment vertical="top"/>
      <protection locked="0"/>
    </xf>
    <xf numFmtId="49" fontId="1" fillId="0" borderId="0" xfId="96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" xfId="102" applyFont="1" applyBorder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1" fillId="0" borderId="1" xfId="149" applyFont="1" applyBorder="1">
      <alignment horizontal="center"/>
    </xf>
    <xf numFmtId="0" fontId="1" fillId="0" borderId="1" xfId="100" applyFont="1" applyBorder="1">
      <alignment horizontal="center"/>
    </xf>
    <xf numFmtId="0" fontId="1" fillId="0" borderId="0" xfId="140" applyFont="1" applyBorder="1">
      <alignment horizontal="center" wrapText="1"/>
    </xf>
    <xf numFmtId="0" fontId="3" fillId="0" borderId="0" xfId="204" applyFont="1" applyBorder="1">
      <alignment horizontal="right" wrapText="1"/>
    </xf>
    <xf numFmtId="0" fontId="23" fillId="0" borderId="1" xfId="143" applyFont="1" applyBorder="1">
      <alignment horizontal="center" vertical="center" wrapText="1"/>
    </xf>
    <xf numFmtId="0" fontId="23" fillId="0" borderId="1" xfId="141" applyFont="1" applyBorder="1">
      <alignment horizontal="center" vertical="center" wrapText="1"/>
    </xf>
    <xf numFmtId="181" fontId="5" fillId="0" borderId="1" xfId="0" applyNumberFormat="1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left" indent="1"/>
    </xf>
    <xf numFmtId="49" fontId="6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/>
    </xf>
    <xf numFmtId="49" fontId="5" fillId="0" borderId="1" xfId="56" applyNumberFormat="1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center" vertical="center"/>
    </xf>
    <xf numFmtId="0" fontId="27" fillId="0" borderId="1" xfId="229" applyFont="1" applyBorder="1">
      <alignment horizontal="center" vertical="center"/>
      <protection locked="0"/>
    </xf>
    <xf numFmtId="0" fontId="28" fillId="0" borderId="1" xfId="164" applyFont="1" applyBorder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0" xfId="145" applyFont="1" applyBorder="1">
      <alignment vertical="top"/>
    </xf>
    <xf numFmtId="49" fontId="4" fillId="0" borderId="1" xfId="167" applyNumberFormat="1" applyFont="1" applyBorder="1">
      <alignment horizontal="center" vertical="center"/>
    </xf>
    <xf numFmtId="49" fontId="5" fillId="0" borderId="0" xfId="56" applyNumberFormat="1" applyFont="1" applyBorder="1">
      <alignment horizontal="left" vertical="center" wrapText="1"/>
    </xf>
    <xf numFmtId="49" fontId="5" fillId="0" borderId="1" xfId="56" applyNumberFormat="1" applyFont="1" applyBorder="1" applyAlignment="1">
      <alignment horizontal="center" vertical="center" wrapText="1"/>
    </xf>
    <xf numFmtId="0" fontId="4" fillId="0" borderId="1" xfId="148" applyFont="1" applyBorder="1">
      <alignment horizontal="center" vertical="center"/>
    </xf>
    <xf numFmtId="0" fontId="4" fillId="0" borderId="1" xfId="81" applyFont="1" applyBorder="1">
      <alignment horizontal="center" vertical="center"/>
      <protection locked="0"/>
    </xf>
    <xf numFmtId="3" fontId="4" fillId="0" borderId="1" xfId="79" applyNumberFormat="1" applyFont="1" applyBorder="1">
      <alignment horizontal="center" vertical="center"/>
      <protection locked="0"/>
    </xf>
    <xf numFmtId="3" fontId="4" fillId="0" borderId="1" xfId="80" applyNumberFormat="1" applyFont="1" applyBorder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4" fillId="0" borderId="1" xfId="185" applyFont="1" applyBorder="1">
      <alignment horizontal="center" vertical="center" wrapText="1"/>
      <protection locked="0"/>
    </xf>
    <xf numFmtId="3" fontId="4" fillId="0" borderId="1" xfId="84" applyNumberFormat="1" applyFont="1" applyBorder="1">
      <alignment horizontal="center" vertical="top"/>
      <protection locked="0"/>
    </xf>
    <xf numFmtId="0" fontId="1" fillId="0" borderId="1" xfId="85" applyFont="1" applyBorder="1">
      <alignment horizontal="center" vertical="top"/>
    </xf>
    <xf numFmtId="0" fontId="1" fillId="0" borderId="1" xfId="151" applyFont="1" applyBorder="1">
      <alignment horizontal="center" vertical="center"/>
    </xf>
    <xf numFmtId="3" fontId="1" fillId="0" borderId="1" xfId="66" applyNumberFormat="1" applyFont="1" applyBorder="1">
      <alignment horizontal="center" vertical="center"/>
    </xf>
    <xf numFmtId="3" fontId="1" fillId="0" borderId="1" xfId="67" applyNumberFormat="1" applyFont="1" applyBorder="1">
      <alignment horizontal="center" vertical="center"/>
    </xf>
    <xf numFmtId="0" fontId="1" fillId="0" borderId="1" xfId="25" applyFont="1" applyBorder="1">
      <alignment horizontal="center" vertical="center" wrapText="1"/>
      <protection locked="0"/>
    </xf>
    <xf numFmtId="3" fontId="1" fillId="0" borderId="1" xfId="31" applyNumberFormat="1" applyFont="1" applyBorder="1">
      <alignment horizontal="center" vertical="center"/>
    </xf>
    <xf numFmtId="3" fontId="1" fillId="0" borderId="1" xfId="33" applyNumberFormat="1" applyFont="1" applyBorder="1">
      <alignment horizontal="center" vertical="center"/>
    </xf>
    <xf numFmtId="0" fontId="32" fillId="0" borderId="0" xfId="90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224" quotePrefix="1" applyFont="1" applyBorder="1">
      <alignment horizontal="right"/>
    </xf>
    <xf numFmtId="0" fontId="3" fillId="0" borderId="0" xfId="146" quotePrefix="1" applyFont="1" applyBorder="1">
      <alignment horizontal="right" vertical="center"/>
    </xf>
    <xf numFmtId="0" fontId="3" fillId="0" borderId="0" xfId="0" quotePrefix="1" applyFont="1" applyBorder="1" applyAlignment="1">
      <alignment horizontal="right"/>
    </xf>
    <xf numFmtId="0" fontId="3" fillId="0" borderId="0" xfId="204" quotePrefix="1" applyFont="1" applyBorder="1">
      <alignment horizontal="right" wrapText="1"/>
    </xf>
    <xf numFmtId="0" fontId="3" fillId="0" borderId="0" xfId="195" quotePrefix="1" applyFont="1" applyBorder="1">
      <alignment horizontal="right"/>
      <protection locked="0"/>
    </xf>
    <xf numFmtId="0" fontId="3" fillId="0" borderId="0" xfId="0" quotePrefix="1" applyFont="1" applyBorder="1" applyAlignment="1">
      <alignment horizontal="right" wrapText="1"/>
    </xf>
    <xf numFmtId="0" fontId="1" fillId="0" borderId="0" xfId="0" quotePrefix="1" applyFont="1" applyBorder="1" applyAlignment="1" applyProtection="1">
      <alignment horizontal="right"/>
      <protection locked="0"/>
    </xf>
    <xf numFmtId="0" fontId="14" fillId="0" borderId="0" xfId="118" applyFont="1" applyBorder="1">
      <alignment horizontal="center" vertical="center"/>
    </xf>
    <xf numFmtId="0" fontId="2" fillId="0" borderId="0" xfId="4" applyFont="1" applyBorder="1">
      <alignment horizontal="center" vertical="top"/>
    </xf>
    <xf numFmtId="0" fontId="3" fillId="0" borderId="0" xfId="135" applyFont="1" applyBorder="1">
      <alignment horizontal="left" vertical="center"/>
    </xf>
    <xf numFmtId="0" fontId="32" fillId="0" borderId="0" xfId="90" applyFont="1" applyBorder="1">
      <alignment horizontal="center" vertical="center"/>
    </xf>
    <xf numFmtId="0" fontId="4" fillId="0" borderId="1" xfId="220" applyFont="1" applyBorder="1">
      <alignment horizontal="center" vertical="center"/>
    </xf>
    <xf numFmtId="0" fontId="4" fillId="0" borderId="1" xfId="225" applyFont="1" applyBorder="1">
      <alignment horizontal="center" vertical="center"/>
    </xf>
    <xf numFmtId="0" fontId="4" fillId="0" borderId="1" xfId="221" applyFont="1" applyBorder="1">
      <alignment horizontal="center" vertical="center"/>
    </xf>
    <xf numFmtId="0" fontId="4" fillId="0" borderId="1" xfId="158" applyFont="1" applyBorder="1">
      <alignment horizontal="center" vertical="center"/>
    </xf>
    <xf numFmtId="0" fontId="3" fillId="0" borderId="0" xfId="201" applyFont="1" applyBorder="1">
      <alignment horizontal="right" wrapText="1"/>
      <protection locked="0"/>
    </xf>
    <xf numFmtId="0" fontId="1" fillId="0" borderId="0" xfId="104" applyFont="1" applyBorder="1">
      <alignment horizontal="right" vertical="center"/>
      <protection locked="0"/>
    </xf>
    <xf numFmtId="0" fontId="14" fillId="0" borderId="0" xfId="64" applyFont="1" applyBorder="1">
      <alignment horizontal="center" vertical="center"/>
      <protection locked="0"/>
    </xf>
    <xf numFmtId="0" fontId="2" fillId="0" borderId="0" xfId="139" applyFont="1" applyBorder="1">
      <alignment horizontal="center" vertical="center"/>
    </xf>
    <xf numFmtId="0" fontId="2" fillId="0" borderId="0" xfId="180" applyFont="1" applyBorder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123" applyFont="1" applyBorder="1"/>
    <xf numFmtId="0" fontId="3" fillId="0" borderId="0" xfId="201" quotePrefix="1" applyFont="1" applyBorder="1">
      <alignment horizontal="right" wrapText="1"/>
      <protection locked="0"/>
    </xf>
    <xf numFmtId="0" fontId="1" fillId="0" borderId="0" xfId="105" applyFont="1" applyBorder="1">
      <alignment horizontal="right"/>
      <protection locked="0"/>
    </xf>
    <xf numFmtId="0" fontId="1" fillId="0" borderId="1" xfId="63" applyFont="1" applyBorder="1">
      <alignment horizontal="center" vertical="center" wrapText="1"/>
      <protection locked="0"/>
    </xf>
    <xf numFmtId="0" fontId="1" fillId="0" borderId="1" xfId="65" applyFont="1" applyBorder="1">
      <alignment horizontal="center" vertical="center" wrapText="1"/>
    </xf>
    <xf numFmtId="0" fontId="1" fillId="0" borderId="1" xfId="231" applyFont="1" applyBorder="1">
      <alignment horizontal="center" vertical="center"/>
      <protection locked="0"/>
    </xf>
    <xf numFmtId="0" fontId="1" fillId="0" borderId="1" xfId="26" applyFont="1" applyBorder="1">
      <alignment horizontal="center" vertical="center" wrapText="1"/>
    </xf>
    <xf numFmtId="0" fontId="1" fillId="0" borderId="1" xfId="43" applyFont="1" applyBorder="1">
      <alignment horizontal="center" vertical="center" wrapText="1"/>
      <protection locked="0"/>
    </xf>
    <xf numFmtId="0" fontId="1" fillId="0" borderId="1" xfId="20" applyFont="1" applyBorder="1">
      <alignment horizontal="center" vertical="center"/>
      <protection locked="0"/>
    </xf>
    <xf numFmtId="0" fontId="1" fillId="0" borderId="1" xfId="24" applyFont="1" applyBorder="1">
      <alignment horizontal="center" vertical="center" wrapText="1"/>
    </xf>
    <xf numFmtId="0" fontId="1" fillId="0" borderId="1" xfId="78" applyFont="1" applyBorder="1">
      <alignment horizontal="center" vertical="center" wrapText="1"/>
    </xf>
    <xf numFmtId="0" fontId="3" fillId="0" borderId="1" xfId="71" applyFont="1" applyBorder="1">
      <alignment horizontal="center" vertical="center"/>
      <protection locked="0"/>
    </xf>
    <xf numFmtId="0" fontId="3" fillId="0" borderId="1" xfId="62" applyFont="1" applyBorder="1">
      <alignment horizontal="right" vertical="center"/>
      <protection locked="0"/>
    </xf>
    <xf numFmtId="0" fontId="1" fillId="0" borderId="1" xfId="68" applyFont="1" applyBorder="1">
      <alignment horizontal="center" vertical="center" wrapText="1"/>
      <protection locked="0"/>
    </xf>
    <xf numFmtId="0" fontId="1" fillId="0" borderId="1" xfId="69" applyFont="1" applyBorder="1">
      <alignment horizontal="center" vertical="center" wrapText="1"/>
    </xf>
    <xf numFmtId="0" fontId="1" fillId="0" borderId="1" xfId="70" applyFont="1" applyBorder="1">
      <alignment horizontal="center" vertical="center"/>
    </xf>
    <xf numFmtId="0" fontId="1" fillId="0" borderId="1" xfId="59" applyFont="1" applyBorder="1">
      <alignment horizontal="center" vertical="center" wrapText="1"/>
      <protection locked="0"/>
    </xf>
    <xf numFmtId="0" fontId="1" fillId="0" borderId="1" xfId="60" applyFont="1" applyBorder="1">
      <alignment horizontal="center" vertical="center" wrapText="1"/>
    </xf>
    <xf numFmtId="0" fontId="1" fillId="0" borderId="1" xfId="61" applyFont="1" applyBorder="1">
      <alignment horizontal="center" vertical="center"/>
    </xf>
    <xf numFmtId="0" fontId="1" fillId="0" borderId="1" xfId="28" applyFont="1" applyBorder="1">
      <alignment horizontal="center" vertical="center" wrapText="1"/>
      <protection locked="0"/>
    </xf>
    <xf numFmtId="0" fontId="1" fillId="0" borderId="1" xfId="29" applyFont="1" applyBorder="1">
      <alignment horizontal="center" vertical="center"/>
      <protection locked="0"/>
    </xf>
    <xf numFmtId="0" fontId="1" fillId="0" borderId="1" xfId="30" applyFont="1" applyBorder="1">
      <alignment horizontal="center" vertical="center"/>
      <protection locked="0"/>
    </xf>
    <xf numFmtId="0" fontId="1" fillId="0" borderId="1" xfId="83" applyFont="1" applyBorder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86" applyFont="1" applyBorder="1">
      <alignment horizontal="left" vertical="center" wrapText="1"/>
      <protection locked="0"/>
    </xf>
    <xf numFmtId="0" fontId="4" fillId="0" borderId="0" xfId="112" applyFont="1" applyBorder="1">
      <alignment horizontal="left" vertical="center" wrapText="1"/>
    </xf>
    <xf numFmtId="0" fontId="4" fillId="0" borderId="0" xfId="172" applyFont="1" applyBorder="1">
      <alignment wrapText="1"/>
    </xf>
    <xf numFmtId="0" fontId="4" fillId="0" borderId="0" xfId="0" applyFont="1" applyBorder="1"/>
    <xf numFmtId="0" fontId="4" fillId="0" borderId="1" xfId="223" applyFont="1" applyBorder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87" applyFont="1" applyBorder="1">
      <alignment horizontal="center" vertical="center" wrapText="1"/>
    </xf>
    <xf numFmtId="0" fontId="4" fillId="0" borderId="1" xfId="205" applyFont="1" applyBorder="1">
      <alignment horizontal="center" vertical="center" wrapText="1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00" applyFont="1" applyBorder="1">
      <alignment horizontal="center" vertical="center" wrapText="1"/>
    </xf>
    <xf numFmtId="0" fontId="4" fillId="0" borderId="1" xfId="173" applyFont="1" applyBorder="1">
      <alignment horizontal="center" vertical="center" wrapText="1"/>
    </xf>
    <xf numFmtId="0" fontId="4" fillId="0" borderId="1" xfId="148" applyFont="1" applyBorder="1">
      <alignment horizontal="center" vertical="center"/>
    </xf>
    <xf numFmtId="0" fontId="4" fillId="0" borderId="1" xfId="147" applyFont="1" applyBorder="1">
      <alignment horizontal="center" vertical="center"/>
    </xf>
    <xf numFmtId="0" fontId="1" fillId="0" borderId="1" xfId="82" applyFont="1" applyBorder="1">
      <alignment horizontal="center" vertical="center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81" applyFont="1" applyBorder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31" fillId="0" borderId="0" xfId="89" applyFont="1" applyBorder="1">
      <alignment horizontal="center" vertical="center"/>
    </xf>
    <xf numFmtId="49" fontId="5" fillId="0" borderId="0" xfId="56" applyNumberFormat="1" applyFont="1" applyBorder="1">
      <alignment horizontal="left" vertical="center" wrapText="1"/>
    </xf>
    <xf numFmtId="0" fontId="3" fillId="0" borderId="0" xfId="226" applyFont="1" applyBorder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49" fontId="33" fillId="0" borderId="1" xfId="56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227" applyFont="1" applyBorder="1">
      <alignment horizontal="center" vertical="center"/>
      <protection locked="0"/>
    </xf>
    <xf numFmtId="0" fontId="4" fillId="0" borderId="1" xfId="207" applyFont="1" applyBorder="1">
      <alignment horizontal="center" vertical="center" wrapText="1"/>
    </xf>
    <xf numFmtId="49" fontId="5" fillId="0" borderId="1" xfId="56" applyNumberFormat="1" applyFont="1" applyBorder="1" applyAlignment="1">
      <alignment horizontal="center" vertical="center" wrapText="1"/>
    </xf>
    <xf numFmtId="0" fontId="16" fillId="0" borderId="0" xfId="218" applyFont="1" applyBorder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  <xf numFmtId="49" fontId="4" fillId="0" borderId="1" xfId="166" applyNumberFormat="1" applyFont="1" applyBorder="1">
      <alignment horizontal="center" vertical="center" wrapText="1"/>
    </xf>
    <xf numFmtId="49" fontId="4" fillId="0" borderId="1" xfId="155" applyNumberFormat="1" applyFont="1" applyBorder="1">
      <alignment horizontal="center" vertical="center" wrapText="1"/>
    </xf>
    <xf numFmtId="0" fontId="4" fillId="0" borderId="1" xfId="160" applyFont="1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165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5" fillId="0" borderId="0" xfId="159" applyFont="1" applyBorder="1">
      <alignment horizontal="center" vertical="center"/>
    </xf>
    <xf numFmtId="0" fontId="26" fillId="0" borderId="0" xfId="159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14" xfId="161" applyFont="1" applyBorder="1">
      <alignment horizontal="left" vertical="center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" xfId="153" applyNumberFormat="1" applyFont="1" applyBorder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196" applyFont="1" applyBorder="1">
      <alignment horizontal="center" vertical="center"/>
      <protection locked="0"/>
    </xf>
    <xf numFmtId="0" fontId="27" fillId="0" borderId="1" xfId="162" applyFont="1" applyBorder="1">
      <alignment horizontal="center" vertical="center"/>
      <protection locked="0"/>
    </xf>
    <xf numFmtId="0" fontId="27" fillId="0" borderId="1" xfId="169" applyFont="1" applyBorder="1">
      <alignment horizontal="center" vertical="center"/>
    </xf>
    <xf numFmtId="0" fontId="27" fillId="0" borderId="1" xfId="154" applyFont="1" applyBorder="1">
      <alignment horizontal="center" vertical="center"/>
    </xf>
    <xf numFmtId="0" fontId="27" fillId="0" borderId="1" xfId="156" applyFont="1" applyBorder="1">
      <alignment horizontal="center" vertical="center"/>
    </xf>
    <xf numFmtId="181" fontId="30" fillId="0" borderId="1" xfId="0" applyNumberFormat="1" applyFont="1" applyBorder="1" applyAlignment="1">
      <alignment horizontal="center" vertical="center"/>
    </xf>
    <xf numFmtId="0" fontId="22" fillId="0" borderId="0" xfId="142" applyFont="1" applyBorder="1">
      <alignment horizontal="center" vertical="center" wrapText="1"/>
    </xf>
    <xf numFmtId="0" fontId="1" fillId="0" borderId="0" xfId="140" applyFont="1" applyBorder="1">
      <alignment horizontal="center" wrapText="1"/>
    </xf>
    <xf numFmtId="0" fontId="1" fillId="0" borderId="0" xfId="170" applyFont="1" applyBorder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94" applyFont="1" applyBorder="1">
      <alignment horizontal="left" vertical="center"/>
      <protection locked="0"/>
    </xf>
    <xf numFmtId="0" fontId="4" fillId="0" borderId="1" xfId="192" applyFont="1" applyBorder="1">
      <alignment horizontal="center" vertical="center" wrapText="1"/>
      <protection locked="0"/>
    </xf>
    <xf numFmtId="0" fontId="4" fillId="0" borderId="1" xfId="99" applyFont="1" applyBorder="1">
      <alignment horizontal="center" vertical="center" wrapText="1"/>
      <protection locked="0"/>
    </xf>
    <xf numFmtId="0" fontId="4" fillId="0" borderId="1" xfId="98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  <protection locked="0"/>
    </xf>
    <xf numFmtId="0" fontId="3" fillId="0" borderId="1" xfId="95" applyFont="1" applyBorder="1">
      <alignment horizontal="left" vertical="center"/>
      <protection locked="0"/>
    </xf>
    <xf numFmtId="0" fontId="3" fillId="0" borderId="1" xfId="97" applyFont="1" applyBorder="1">
      <alignment horizontal="left" vertical="center"/>
      <protection locked="0"/>
    </xf>
    <xf numFmtId="0" fontId="4" fillId="0" borderId="1" xfId="127" applyFont="1" applyBorder="1">
      <alignment horizontal="center" vertical="center" wrapText="1"/>
      <protection locked="0"/>
    </xf>
    <xf numFmtId="0" fontId="4" fillId="0" borderId="1" xfId="128" applyFont="1" applyBorder="1">
      <alignment horizontal="center" vertical="center" wrapText="1"/>
      <protection locked="0"/>
    </xf>
    <xf numFmtId="0" fontId="4" fillId="0" borderId="1" xfId="129" applyFont="1" applyBorder="1">
      <alignment horizontal="center" vertical="center"/>
    </xf>
    <xf numFmtId="0" fontId="4" fillId="0" borderId="1" xfId="101" applyFont="1" applyBorder="1">
      <alignment horizontal="center" vertical="center"/>
      <protection locked="0"/>
    </xf>
    <xf numFmtId="0" fontId="4" fillId="0" borderId="1" xfId="228" applyFont="1" applyBorder="1">
      <alignment horizontal="center" vertical="center"/>
      <protection locked="0"/>
    </xf>
    <xf numFmtId="0" fontId="4" fillId="0" borderId="1" xfId="130" applyFont="1" applyBorder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21" applyFont="1" applyBorder="1">
      <alignment horizontal="left" vertical="center"/>
    </xf>
    <xf numFmtId="0" fontId="3" fillId="0" borderId="1" xfId="122" applyFont="1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206" applyFont="1" applyBorder="1">
      <alignment horizontal="center" vertical="center" wrapText="1"/>
    </xf>
    <xf numFmtId="0" fontId="4" fillId="0" borderId="1" xfId="124" applyFont="1" applyBorder="1">
      <alignment horizontal="center" vertical="center"/>
    </xf>
    <xf numFmtId="0" fontId="4" fillId="0" borderId="1" xfId="125" applyFont="1" applyBorder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56" applyNumberFormat="1" applyFont="1" applyBorder="1">
      <alignment horizontal="left" vertical="center" wrapText="1"/>
    </xf>
    <xf numFmtId="0" fontId="16" fillId="0" borderId="0" xfId="219" applyFont="1" applyBorder="1">
      <alignment horizontal="center" vertical="center" wrapText="1"/>
      <protection locked="0"/>
    </xf>
    <xf numFmtId="0" fontId="16" fillId="0" borderId="0" xfId="215" applyFont="1" applyBorder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0" xfId="209" applyFont="1" applyBorder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6" applyFont="1" applyBorder="1">
      <alignment horizontal="center" vertical="center"/>
      <protection locked="0"/>
    </xf>
    <xf numFmtId="49" fontId="4" fillId="0" borderId="1" xfId="211" applyNumberFormat="1" applyFont="1" applyBorder="1">
      <alignment horizontal="center" vertical="center" wrapText="1"/>
      <protection locked="0"/>
    </xf>
    <xf numFmtId="49" fontId="4" fillId="0" borderId="1" xfId="212" applyNumberFormat="1" applyFont="1" applyBorder="1">
      <alignment horizontal="center" vertical="center" wrapText="1"/>
      <protection locked="0"/>
    </xf>
    <xf numFmtId="0" fontId="4" fillId="0" borderId="5" xfId="220" applyFont="1" applyBorder="1">
      <alignment horizontal="center" vertical="center"/>
    </xf>
    <xf numFmtId="0" fontId="4" fillId="0" borderId="6" xfId="223" applyFont="1" applyBorder="1">
      <alignment horizontal="center" vertical="center"/>
    </xf>
    <xf numFmtId="0" fontId="4" fillId="0" borderId="7" xfId="225" applyFont="1" applyBorder="1">
      <alignment horizontal="center" vertical="center"/>
    </xf>
    <xf numFmtId="0" fontId="1" fillId="0" borderId="6" xfId="231" applyFont="1" applyBorder="1">
      <alignment horizontal="center" vertical="center"/>
      <protection locked="0"/>
    </xf>
    <xf numFmtId="0" fontId="1" fillId="0" borderId="7" xfId="216" applyFont="1" applyBorder="1">
      <alignment horizontal="center" vertical="center"/>
      <protection locked="0"/>
    </xf>
    <xf numFmtId="0" fontId="4" fillId="0" borderId="2" xfId="227" applyFont="1" applyBorder="1">
      <alignment horizontal="center" vertical="center"/>
      <protection locked="0"/>
    </xf>
    <xf numFmtId="0" fontId="4" fillId="0" borderId="3" xfId="228" applyFont="1" applyBorder="1">
      <alignment horizontal="center" vertical="center"/>
      <protection locked="0"/>
    </xf>
    <xf numFmtId="49" fontId="4" fillId="0" borderId="2" xfId="211" applyNumberFormat="1" applyFont="1" applyBorder="1">
      <alignment horizontal="center" vertical="center" wrapText="1"/>
      <protection locked="0"/>
    </xf>
    <xf numFmtId="49" fontId="4" fillId="0" borderId="3" xfId="212" applyNumberFormat="1" applyFont="1" applyBorder="1">
      <alignment horizontal="center" vertical="center" wrapText="1"/>
      <protection locked="0"/>
    </xf>
    <xf numFmtId="0" fontId="14" fillId="0" borderId="0" xfId="181" applyFont="1" applyBorder="1">
      <alignment horizontal="center" vertical="center" wrapText="1"/>
    </xf>
    <xf numFmtId="0" fontId="4" fillId="0" borderId="6" xfId="187" applyFont="1" applyBorder="1">
      <alignment horizontal="center" vertical="center" wrapText="1"/>
    </xf>
    <xf numFmtId="0" fontId="4" fillId="0" borderId="6" xfId="192" applyFont="1" applyBorder="1">
      <alignment horizontal="center" vertical="center" wrapText="1"/>
      <protection locked="0"/>
    </xf>
    <xf numFmtId="0" fontId="4" fillId="0" borderId="6" xfId="196" applyFont="1" applyBorder="1">
      <alignment horizontal="center" vertical="center"/>
      <protection locked="0"/>
    </xf>
    <xf numFmtId="0" fontId="4" fillId="0" borderId="7" xfId="205" applyFont="1" applyBorder="1">
      <alignment horizontal="center" vertical="center" wrapText="1"/>
    </xf>
    <xf numFmtId="0" fontId="4" fillId="0" borderId="14" xfId="193" applyFont="1" applyBorder="1">
      <alignment horizontal="center" vertical="center" wrapText="1"/>
    </xf>
    <xf numFmtId="0" fontId="4" fillId="0" borderId="14" xfId="197" applyFont="1" applyBorder="1">
      <alignment horizontal="center" vertical="center"/>
      <protection locked="0"/>
    </xf>
    <xf numFmtId="0" fontId="4" fillId="0" borderId="14" xfId="202" applyFont="1" applyBorder="1">
      <alignment horizontal="center" vertical="center" wrapText="1"/>
      <protection locked="0"/>
    </xf>
    <xf numFmtId="0" fontId="4" fillId="0" borderId="12" xfId="175" applyFont="1" applyBorder="1">
      <alignment horizontal="center" vertical="center" wrapText="1"/>
    </xf>
    <xf numFmtId="0" fontId="3" fillId="0" borderId="13" xfId="208" applyFont="1" applyBorder="1">
      <alignment horizontal="center" vertical="center"/>
    </xf>
    <xf numFmtId="0" fontId="3" fillId="0" borderId="14" xfId="177" applyFont="1" applyBorder="1">
      <alignment horizontal="left" vertical="center"/>
    </xf>
    <xf numFmtId="0" fontId="3" fillId="0" borderId="12" xfId="188" applyFont="1" applyBorder="1">
      <alignment horizontal="right" vertical="center"/>
    </xf>
    <xf numFmtId="0" fontId="4" fillId="0" borderId="2" xfId="200" applyFont="1" applyBorder="1">
      <alignment horizontal="center" vertical="center" wrapText="1"/>
    </xf>
    <xf numFmtId="0" fontId="4" fillId="0" borderId="3" xfId="206" applyFont="1" applyBorder="1">
      <alignment horizontal="center" vertical="center" wrapText="1"/>
    </xf>
    <xf numFmtId="0" fontId="4" fillId="0" borderId="4" xfId="207" applyFont="1" applyBorder="1">
      <alignment horizontal="center" vertical="center" wrapText="1"/>
    </xf>
    <xf numFmtId="0" fontId="4" fillId="0" borderId="10" xfId="173" applyFont="1" applyBorder="1">
      <alignment horizontal="center" vertical="center" wrapText="1"/>
    </xf>
    <xf numFmtId="0" fontId="4" fillId="0" borderId="11" xfId="174" applyFont="1" applyBorder="1">
      <alignment horizontal="center" vertical="center" wrapText="1"/>
    </xf>
    <xf numFmtId="0" fontId="4" fillId="0" borderId="11" xfId="184" applyFont="1" applyBorder="1">
      <alignment horizontal="center" vertical="center" wrapText="1"/>
      <protection locked="0"/>
    </xf>
    <xf numFmtId="0" fontId="4" fillId="0" borderId="12" xfId="185" applyFont="1" applyBorder="1">
      <alignment horizontal="center" vertical="center" wrapText="1"/>
      <protection locked="0"/>
    </xf>
    <xf numFmtId="0" fontId="9" fillId="0" borderId="0" xfId="181" applyFont="1" applyBorder="1">
      <alignment horizontal="center" vertical="center" wrapText="1"/>
    </xf>
    <xf numFmtId="0" fontId="2" fillId="0" borderId="0" xfId="171" applyFont="1" applyBorder="1">
      <alignment horizontal="center" vertical="center" wrapText="1"/>
    </xf>
    <xf numFmtId="0" fontId="2" fillId="0" borderId="0" xfId="191" applyFont="1" applyBorder="1">
      <alignment horizontal="center" vertical="center" wrapText="1"/>
      <protection locked="0"/>
    </xf>
    <xf numFmtId="0" fontId="3" fillId="0" borderId="0" xfId="190" applyFont="1" applyBorder="1">
      <alignment horizontal="left" vertical="center" wrapText="1"/>
    </xf>
    <xf numFmtId="0" fontId="3" fillId="0" borderId="12" xfId="178" applyFont="1" applyBorder="1">
      <alignment horizontal="left" vertical="center"/>
    </xf>
    <xf numFmtId="0" fontId="4" fillId="0" borderId="10" xfId="183" applyFont="1" applyBorder="1">
      <alignment horizontal="center" vertical="center" wrapText="1"/>
      <protection locked="0"/>
    </xf>
    <xf numFmtId="0" fontId="12" fillId="0" borderId="0" xfId="110" applyFont="1" applyBorder="1">
      <alignment horizontal="center" vertical="center" wrapText="1"/>
    </xf>
    <xf numFmtId="0" fontId="12" fillId="0" borderId="0" xfId="11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108" applyFont="1" applyBorder="1">
      <alignment horizontal="right" wrapText="1"/>
    </xf>
    <xf numFmtId="0" fontId="4" fillId="0" borderId="0" xfId="182" applyFont="1" applyBorder="1">
      <protection locked="0"/>
    </xf>
    <xf numFmtId="0" fontId="4" fillId="0" borderId="0" xfId="111" quotePrefix="1" applyFont="1" applyBorder="1">
      <alignment horizontal="right" vertical="center"/>
      <protection locked="0"/>
    </xf>
    <xf numFmtId="0" fontId="4" fillId="0" borderId="0" xfId="161" applyFont="1" applyBorder="1">
      <alignment horizontal="left" vertical="center"/>
    </xf>
    <xf numFmtId="0" fontId="10" fillId="0" borderId="5" xfId="134" applyFont="1" applyBorder="1">
      <alignment horizontal="center" vertical="center" wrapText="1"/>
    </xf>
    <xf numFmtId="0" fontId="7" fillId="0" borderId="0" xfId="139" applyFont="1" applyBorder="1">
      <alignment horizontal="center" vertical="center"/>
    </xf>
    <xf numFmtId="0" fontId="1" fillId="0" borderId="5" xfId="120" applyFont="1" applyBorder="1">
      <alignment horizontal="center" vertical="center" wrapText="1"/>
      <protection locked="0"/>
    </xf>
    <xf numFmtId="0" fontId="3" fillId="0" borderId="6" xfId="121" applyFont="1" applyBorder="1">
      <alignment horizontal="left" vertical="center"/>
    </xf>
    <xf numFmtId="0" fontId="3" fillId="0" borderId="7" xfId="122" applyFont="1" applyBorder="1">
      <alignment horizontal="left" vertical="center"/>
    </xf>
    <xf numFmtId="0" fontId="4" fillId="0" borderId="2" xfId="127" applyFont="1" applyBorder="1">
      <alignment horizontal="center" vertical="center" wrapText="1"/>
      <protection locked="0"/>
    </xf>
    <xf numFmtId="0" fontId="4" fillId="0" borderId="3" xfId="128" applyFont="1" applyBorder="1">
      <alignment horizontal="center" vertical="center" wrapText="1"/>
      <protection locked="0"/>
    </xf>
    <xf numFmtId="0" fontId="4" fillId="0" borderId="4" xfId="130" applyFont="1" applyBorder="1">
      <alignment horizontal="center" vertical="center" wrapText="1"/>
      <protection locked="0"/>
    </xf>
    <xf numFmtId="0" fontId="4" fillId="0" borderId="2" xfId="221" applyFont="1" applyBorder="1">
      <alignment horizontal="center" vertical="center"/>
    </xf>
    <xf numFmtId="0" fontId="4" fillId="0" borderId="3" xfId="129" applyFont="1" applyBorder="1">
      <alignment horizontal="center" vertical="center"/>
    </xf>
    <xf numFmtId="0" fontId="4" fillId="0" borderId="4" xfId="158" applyFont="1" applyBorder="1">
      <alignment horizontal="center" vertical="center"/>
    </xf>
    <xf numFmtId="0" fontId="3" fillId="0" borderId="1" xfId="73" applyFont="1" applyBorder="1">
      <alignment horizontal="center" vertical="center" wrapText="1"/>
      <protection locked="0"/>
    </xf>
    <xf numFmtId="0" fontId="3" fillId="0" borderId="1" xfId="74" applyFont="1" applyBorder="1">
      <alignment horizontal="left" vertical="center" wrapText="1"/>
      <protection locked="0"/>
    </xf>
    <xf numFmtId="0" fontId="3" fillId="0" borderId="1" xfId="75" applyFont="1" applyBorder="1">
      <alignment horizontal="left" vertical="center" wrapText="1"/>
      <protection locked="0"/>
    </xf>
  </cellXfs>
  <cellStyles count="232">
    <cellStyle name="__b-1-0" xfId="1"/>
    <cellStyle name="__b-10-0" xfId="2"/>
    <cellStyle name="__b-11-0" xfId="3"/>
    <cellStyle name="__b-12-0" xfId="4"/>
    <cellStyle name="__b-13-0" xfId="5"/>
    <cellStyle name="__b-14-0" xfId="6"/>
    <cellStyle name="__b-15-0" xfId="7"/>
    <cellStyle name="__b-16-0" xfId="8"/>
    <cellStyle name="__b-17-0" xfId="9"/>
    <cellStyle name="__b-18-0" xfId="10"/>
    <cellStyle name="__b-19-0" xfId="11"/>
    <cellStyle name="__b-2-0" xfId="12"/>
    <cellStyle name="__b-20-0" xfId="13"/>
    <cellStyle name="__b-21-0" xfId="14"/>
    <cellStyle name="__b-22-0" xfId="15"/>
    <cellStyle name="__b-23-0" xfId="16"/>
    <cellStyle name="__b-24-0" xfId="17"/>
    <cellStyle name="__b-25-0" xfId="18"/>
    <cellStyle name="__b-26-0" xfId="19"/>
    <cellStyle name="__b-27-0" xfId="20"/>
    <cellStyle name="__b-28-0" xfId="21"/>
    <cellStyle name="__b-29-0" xfId="22"/>
    <cellStyle name="__b-3-0" xfId="23"/>
    <cellStyle name="__b-30-0" xfId="24"/>
    <cellStyle name="__b-31-0" xfId="25"/>
    <cellStyle name="__b-32-0" xfId="26"/>
    <cellStyle name="__b-33-0" xfId="27"/>
    <cellStyle name="__b-34-0" xfId="28"/>
    <cellStyle name="__b-35-0" xfId="29"/>
    <cellStyle name="__b-36-0" xfId="30"/>
    <cellStyle name="__b-37-0" xfId="31"/>
    <cellStyle name="__b-38-0" xfId="32"/>
    <cellStyle name="__b-39-0" xfId="33"/>
    <cellStyle name="__b-4-0" xfId="34"/>
    <cellStyle name="__b-40-0" xfId="35"/>
    <cellStyle name="__b-41-0" xfId="36"/>
    <cellStyle name="__b-42-0" xfId="37"/>
    <cellStyle name="__b-43-0" xfId="38"/>
    <cellStyle name="__b-44-0" xfId="39"/>
    <cellStyle name="__b-45-0" xfId="40"/>
    <cellStyle name="__b-46-0" xfId="41"/>
    <cellStyle name="__b-47-0" xfId="42"/>
    <cellStyle name="__b-48-0" xfId="43"/>
    <cellStyle name="__b-49-0" xfId="44"/>
    <cellStyle name="__b-5-0" xfId="45"/>
    <cellStyle name="__b-6-0" xfId="46"/>
    <cellStyle name="__b-7-0" xfId="47"/>
    <cellStyle name="__b-8-0" xfId="48"/>
    <cellStyle name="__b-9-0" xfId="49"/>
    <cellStyle name="DateStyle" xfId="50"/>
    <cellStyle name="DateTimeStyle" xfId="51"/>
    <cellStyle name="IntegralNumberStyle" xfId="52"/>
    <cellStyle name="MoneyStyle" xfId="53"/>
    <cellStyle name="NumberStyle" xfId="54"/>
    <cellStyle name="PercentStyle" xfId="55"/>
    <cellStyle name="TextStyle" xfId="56"/>
    <cellStyle name="TimeStyle" xfId="57"/>
    <cellStyle name="部门收入预算表01-2 __b-1-0" xfId="58"/>
    <cellStyle name="部门收入预算表01-2 __b-12-0" xfId="59"/>
    <cellStyle name="部门收入预算表01-2 __b-13-0" xfId="60"/>
    <cellStyle name="部门收入预算表01-2 __b-14-0" xfId="61"/>
    <cellStyle name="部门收入预算表01-2 __b-16-0" xfId="62"/>
    <cellStyle name="部门收入预算表01-2 __b-19-0" xfId="63"/>
    <cellStyle name="部门收入预算表01-2 __b-2-0" xfId="64"/>
    <cellStyle name="部门收入预算表01-2 __b-20-0" xfId="65"/>
    <cellStyle name="部门收入预算表01-2 __b-21-0" xfId="66"/>
    <cellStyle name="部门收入预算表01-2 __b-22-0" xfId="67"/>
    <cellStyle name="部门收入预算表01-2 __b-4-0" xfId="68"/>
    <cellStyle name="部门收入预算表01-2 __b-5-0" xfId="69"/>
    <cellStyle name="部门收入预算表01-2 __b-6-0" xfId="70"/>
    <cellStyle name="部门收入预算表01-2 __b-9-0" xfId="71"/>
    <cellStyle name="部门项目中期规划预算表13 __b-1-0" xfId="72"/>
    <cellStyle name="部门项目中期规划预算表13 __b-10-0" xfId="73"/>
    <cellStyle name="部门项目中期规划预算表13 __b-13-0" xfId="74"/>
    <cellStyle name="部门项目中期规划预算表13 __b-18-0" xfId="75"/>
    <cellStyle name="部门政府采购预算表08 __b-1-0" xfId="76"/>
    <cellStyle name="部门支出预算表01-03 __b-1-0" xfId="77"/>
    <cellStyle name="部门支出预算表01-03 __b-12-0" xfId="78"/>
    <cellStyle name="部门支出预算表01-03 __b-19-0" xfId="79"/>
    <cellStyle name="部门支出预算表01-03 __b-20-0" xfId="80"/>
    <cellStyle name="部门支出预算表01-03 __b-22-0" xfId="81"/>
    <cellStyle name="部门支出预算表01-03 __b-23-0" xfId="82"/>
    <cellStyle name="部门支出预算表01-03 __b-24-0" xfId="83"/>
    <cellStyle name="部门支出预算表01-03 __b-28-0" xfId="84"/>
    <cellStyle name="部门支出预算表01-03 __b-29-0" xfId="85"/>
    <cellStyle name="部门支出预算表01-03 __b-3-0" xfId="86"/>
    <cellStyle name="部门支出预算表01-03 __b-7-0" xfId="87"/>
    <cellStyle name="财政拨款收支预算总表02-1 __b-1-0" xfId="88"/>
    <cellStyle name="财政拨款收支预算总表02-1 __b-12-0" xfId="89"/>
    <cellStyle name="财政拨款收支预算总表02-1 __b-13-0" xfId="90"/>
    <cellStyle name="常规" xfId="0" builtinId="0"/>
    <cellStyle name="国有资本经营预算支出表07 __b-1-0" xfId="91"/>
    <cellStyle name="基本支出预算表（人员类.运转类公用经费项目）04 __b-1-0" xfId="92"/>
    <cellStyle name="基本支出预算表（人员类.运转类公用经费项目）04 __b-12-0" xfId="93"/>
    <cellStyle name="基本支出预算表（人员类.运转类公用经费项目）04 __b-13-0" xfId="94"/>
    <cellStyle name="基本支出预算表（人员类.运转类公用经费项目）04 __b-15-0" xfId="95"/>
    <cellStyle name="基本支出预算表（人员类.运转类公用经费项目）04 __b-16-0" xfId="96"/>
    <cellStyle name="基本支出预算表（人员类.运转类公用经费项目）04 __b-17-0" xfId="97"/>
    <cellStyle name="基本支出预算表（人员类.运转类公用经费项目）04 __b-24-0" xfId="98"/>
    <cellStyle name="基本支出预算表（人员类.运转类公用经费项目）04 __b-29-0" xfId="99"/>
    <cellStyle name="基本支出预算表（人员类.运转类公用经费项目）04 __b-40-0" xfId="100"/>
    <cellStyle name="基本支出预算表（人员类.运转类公用经费项目）04 __b-7-0" xfId="101"/>
    <cellStyle name="基本支出预算表（人员类.运转类公用经费项目）04 __b-9-0" xfId="102"/>
    <cellStyle name="上级补助项目支出预算表12 __b-1-0" xfId="103"/>
    <cellStyle name="上级补助项目支出预算表12 __b-27-0" xfId="104"/>
    <cellStyle name="上级补助项目支出预算表12 __b-28-0" xfId="105"/>
    <cellStyle name="市对下转移支付绩效目标表10-2 __b-1-0" xfId="106"/>
    <cellStyle name="市对下转移支付预算表10-1 __b-1-0" xfId="107"/>
    <cellStyle name="市对下转移支付预算表10-1 __b-17-0" xfId="108"/>
    <cellStyle name="市对下转移支付预算表10-1 __b-18-0" xfId="109"/>
    <cellStyle name="市对下转移支付预算表10-1 __b-2-0" xfId="110"/>
    <cellStyle name="市对下转移支付预算表10-1 __b-27-0" xfId="111"/>
    <cellStyle name="市对下转移支付预算表10-1 __b-3-0" xfId="112"/>
    <cellStyle name="市对下转移支付预算表10-1 __b-8-0" xfId="113"/>
    <cellStyle name="项目支出绩效目标表（本级下达）05-2 __b-1-0" xfId="114"/>
    <cellStyle name="项目支出绩效目标表（另文下达）05-3 __b-1-0" xfId="115"/>
    <cellStyle name="项目支出绩效目标表（另文下达）05-3 __b-11-0" xfId="116"/>
    <cellStyle name="项目支出绩效目标表（另文下达）05-3 __b-14-0" xfId="117"/>
    <cellStyle name="项目支出绩效目标表（另文下达）05-3 __b-2-0" xfId="118"/>
    <cellStyle name="项目支出预算表（其他运转类.特定目标类项目）05-1 __b-1-0" xfId="119"/>
    <cellStyle name="项目支出预算表（其他运转类.特定目标类项目）05-1 __b-12-0" xfId="120"/>
    <cellStyle name="项目支出预算表（其他运转类.特定目标类项目）05-1 __b-17-0" xfId="121"/>
    <cellStyle name="项目支出预算表（其他运转类.特定目标类项目）05-1 __b-23-0" xfId="122"/>
    <cellStyle name="项目支出预算表（其他运转类.特定目标类项目）05-1 __b-24-0" xfId="123"/>
    <cellStyle name="项目支出预算表（其他运转类.特定目标类项目）05-1 __b-29-0" xfId="124"/>
    <cellStyle name="项目支出预算表（其他运转类.特定目标类项目）05-1 __b-30-0" xfId="125"/>
    <cellStyle name="项目支出预算表（其他运转类.特定目标类项目）05-1 __b-35-0" xfId="126"/>
    <cellStyle name="项目支出预算表（其他运转类.特定目标类项目）05-1 __b-4-0" xfId="127"/>
    <cellStyle name="项目支出预算表（其他运转类.特定目标类项目）05-1 __b-5-0" xfId="128"/>
    <cellStyle name="项目支出预算表（其他运转类.特定目标类项目）05-1 __b-6-0" xfId="129"/>
    <cellStyle name="项目支出预算表（其他运转类.特定目标类项目）05-1 __b-7-0" xfId="130"/>
    <cellStyle name="项目支出预算表（其他运转类.特定目标类项目）05-1 __b-8-0" xfId="131"/>
    <cellStyle name="新增资产配置表11 __b-1-0" xfId="132"/>
    <cellStyle name="新增资产配置表11 __b-11-0" xfId="133"/>
    <cellStyle name="新增资产配置表11 __b-12-0" xfId="134"/>
    <cellStyle name="新增资产配置表11 __b-3-0" xfId="135"/>
    <cellStyle name="新增资产配置表11 __b-6-0" xfId="136"/>
    <cellStyle name="新增资产配置表11 __b-7-0" xfId="137"/>
    <cellStyle name="新增资产配置表11 __b-8-0" xfId="138"/>
    <cellStyle name="新增资产配置表11 __b-9-0" xfId="139"/>
    <cellStyle name="一般公共预算“三公”经费支出预算表03 __b-1-0" xfId="140"/>
    <cellStyle name="一般公共预算“三公”经费支出预算表03 __b-14-0" xfId="141"/>
    <cellStyle name="一般公共预算“三公”经费支出预算表03 __b-2-0" xfId="142"/>
    <cellStyle name="一般公共预算“三公”经费支出预算表03 __b-6-0" xfId="143"/>
    <cellStyle name="一般公共预算支出预算表（按功能科目分类）02-2 __b-1-0" xfId="144"/>
    <cellStyle name="一般公共预算支出预算表（按功能科目分类）02-2 __b-15-0" xfId="145"/>
    <cellStyle name="一般公共预算支出预算表（按功能科目分类）02-2 __b-23-0" xfId="146"/>
    <cellStyle name="一般公共预算支出预算表（按功能科目分类）02-2 __b-25-0" xfId="147"/>
    <cellStyle name="一般公共预算支出预算表（按功能科目分类）02-2 __b-26-0" xfId="148"/>
    <cellStyle name="一般公共预算支出预算表（按功能科目分类）02-2 __b-27-0" xfId="149"/>
    <cellStyle name="一般公共预算支出预算表（按功能科目分类）02-2 __b-6-0" xfId="150"/>
    <cellStyle name="一般公共预算支出预算表（按功能科目分类）02-2 __b-7-0" xfId="151"/>
    <cellStyle name="一般公共预算支出预算表（按经济科目分类）02-3 __b-1-0" xfId="152"/>
    <cellStyle name="一般公共预算支出预算表（按经济科目分类）02-3 __b-12-0" xfId="153"/>
    <cellStyle name="一般公共预算支出预算表（按经济科目分类）02-3 __b-14-0" xfId="154"/>
    <cellStyle name="一般公共预算支出预算表（按经济科目分类）02-3 __b-15-0" xfId="155"/>
    <cellStyle name="一般公共预算支出预算表（按经济科目分类）02-3 __b-16-0" xfId="156"/>
    <cellStyle name="一般公共预算支出预算表（按经济科目分类）02-3 __b-17-0" xfId="157"/>
    <cellStyle name="一般公共预算支出预算表（按经济科目分类）02-3 __b-19-0" xfId="158"/>
    <cellStyle name="一般公共预算支出预算表（按经济科目分类）02-3 __b-2-0" xfId="159"/>
    <cellStyle name="一般公共预算支出预算表（按经济科目分类）02-3 __b-28-0" xfId="160"/>
    <cellStyle name="一般公共预算支出预算表（按经济科目分类）02-3 __b-3-0" xfId="161"/>
    <cellStyle name="一般公共预算支出预算表（按经济科目分类）02-3 __b-30-0" xfId="162"/>
    <cellStyle name="一般公共预算支出预算表（按经济科目分类）02-3 __b-31-0" xfId="163"/>
    <cellStyle name="一般公共预算支出预算表（按经济科目分类）02-3 __b-33-0" xfId="164"/>
    <cellStyle name="一般公共预算支出预算表（按经济科目分类）02-3 __b-36-0" xfId="165"/>
    <cellStyle name="一般公共预算支出预算表（按经济科目分类）02-3 __b-5-0" xfId="166"/>
    <cellStyle name="一般公共预算支出预算表（按经济科目分类）02-3 __b-6-0" xfId="167"/>
    <cellStyle name="一般公共预算支出预算表（按经济科目分类）02-3 __b-7-0" xfId="168"/>
    <cellStyle name="一般公共预算支出预算表（按经济科目分类）02-3 __b-9-0" xfId="169"/>
    <cellStyle name="政府购买服务预算表09 __b-1-0" xfId="170"/>
    <cellStyle name="政府购买服务预算表09 __b-10-0" xfId="171"/>
    <cellStyle name="政府购买服务预算表09 __b-11-0" xfId="172"/>
    <cellStyle name="政府购买服务预算表09 __b-12-0" xfId="173"/>
    <cellStyle name="政府购买服务预算表09 __b-13-0" xfId="174"/>
    <cellStyle name="政府购买服务预算表09 __b-14-0" xfId="175"/>
    <cellStyle name="政府购买服务预算表09 __b-15-0" xfId="176"/>
    <cellStyle name="政府购买服务预算表09 __b-16-0" xfId="177"/>
    <cellStyle name="政府购买服务预算表09 __b-17-0" xfId="178"/>
    <cellStyle name="政府购买服务预算表09 __b-18-0" xfId="179"/>
    <cellStyle name="政府购买服务预算表09 __b-19-0" xfId="180"/>
    <cellStyle name="政府购买服务预算表09 __b-2-0" xfId="181"/>
    <cellStyle name="政府购买服务预算表09 __b-20-0" xfId="182"/>
    <cellStyle name="政府购买服务预算表09 __b-21-0" xfId="183"/>
    <cellStyle name="政府购买服务预算表09 __b-22-0" xfId="184"/>
    <cellStyle name="政府购买服务预算表09 __b-23-0" xfId="185"/>
    <cellStyle name="政府购买服务预算表09 __b-24-0" xfId="186"/>
    <cellStyle name="政府购买服务预算表09 __b-27-0" xfId="187"/>
    <cellStyle name="政府购买服务预算表09 __b-28-0" xfId="188"/>
    <cellStyle name="政府购买服务预算表09 __b-29-0" xfId="189"/>
    <cellStyle name="政府购买服务预算表09 __b-3-0" xfId="190"/>
    <cellStyle name="政府购买服务预算表09 __b-30-0" xfId="191"/>
    <cellStyle name="政府购买服务预算表09 __b-31-0" xfId="192"/>
    <cellStyle name="政府购买服务预算表09 __b-32-0" xfId="193"/>
    <cellStyle name="政府购买服务预算表09 __b-33-0" xfId="194"/>
    <cellStyle name="政府购买服务预算表09 __b-34-0" xfId="195"/>
    <cellStyle name="政府购买服务预算表09 __b-35-0" xfId="196"/>
    <cellStyle name="政府购买服务预算表09 __b-36-0" xfId="197"/>
    <cellStyle name="政府购买服务预算表09 __b-37-0" xfId="198"/>
    <cellStyle name="政府购买服务预算表09 __b-39-0" xfId="199"/>
    <cellStyle name="政府购买服务预算表09 __b-4-0" xfId="200"/>
    <cellStyle name="政府购买服务预算表09 __b-40-0" xfId="201"/>
    <cellStyle name="政府购买服务预算表09 __b-41-0" xfId="202"/>
    <cellStyle name="政府购买服务预算表09 __b-42-0" xfId="203"/>
    <cellStyle name="政府购买服务预算表09 __b-43-0" xfId="204"/>
    <cellStyle name="政府购买服务预算表09 __b-44-0" xfId="205"/>
    <cellStyle name="政府购买服务预算表09 __b-5-0" xfId="206"/>
    <cellStyle name="政府购买服务预算表09 __b-6-0" xfId="207"/>
    <cellStyle name="政府购买服务预算表09 __b-8-0" xfId="208"/>
    <cellStyle name="政府性基金预算支出预算表06 __b-1-0" xfId="209"/>
    <cellStyle name="政府性基金预算支出预算表06 __b-11-0" xfId="210"/>
    <cellStyle name="政府性基金预算支出预算表06 __b-12-0" xfId="211"/>
    <cellStyle name="政府性基金预算支出预算表06 __b-13-0" xfId="212"/>
    <cellStyle name="政府性基金预算支出预算表06 __b-14-0" xfId="213"/>
    <cellStyle name="政府性基金预算支出预算表06 __b-15-0" xfId="214"/>
    <cellStyle name="政府性基金预算支出预算表06 __b-16-0" xfId="215"/>
    <cellStyle name="政府性基金预算支出预算表06 __b-17-0" xfId="216"/>
    <cellStyle name="政府性基金预算支出预算表06 __b-18-0" xfId="217"/>
    <cellStyle name="政府性基金预算支出预算表06 __b-19-0" xfId="218"/>
    <cellStyle name="政府性基金预算支出预算表06 __b-2-0" xfId="219"/>
    <cellStyle name="政府性基金预算支出预算表06 __b-20-0" xfId="220"/>
    <cellStyle name="政府性基金预算支出预算表06 __b-21-0" xfId="221"/>
    <cellStyle name="政府性基金预算支出预算表06 __b-22-0" xfId="222"/>
    <cellStyle name="政府性基金预算支出预算表06 __b-25-0" xfId="223"/>
    <cellStyle name="政府性基金预算支出预算表06 __b-28-0" xfId="224"/>
    <cellStyle name="政府性基金预算支出预算表06 __b-29-0" xfId="225"/>
    <cellStyle name="政府性基金预算支出预算表06 __b-3-0" xfId="226"/>
    <cellStyle name="政府性基金预算支出预算表06 __b-4-0" xfId="227"/>
    <cellStyle name="政府性基金预算支出预算表06 __b-5-0" xfId="228"/>
    <cellStyle name="政府性基金预算支出预算表06 __b-6-0" xfId="229"/>
    <cellStyle name="政府性基金预算支出预算表06 __b-7-0" xfId="230"/>
    <cellStyle name="政府性基金预算支出预算表06 __b-9-0" xfId="2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9"/>
  <sheetViews>
    <sheetView showZeros="0" workbookViewId="0">
      <pane ySplit="6" topLeftCell="A7" activePane="bottomLeft" state="frozen"/>
      <selection pane="bottomLeft" activeCell="B15" sqref="B15"/>
    </sheetView>
  </sheetViews>
  <sheetFormatPr defaultColWidth="8" defaultRowHeight="14.25" customHeight="1"/>
  <cols>
    <col min="1" max="1" width="39.625" customWidth="1"/>
    <col min="2" max="2" width="14.875" customWidth="1"/>
    <col min="3" max="3" width="39.75" customWidth="1"/>
    <col min="4" max="4" width="13.375" customWidth="1"/>
  </cols>
  <sheetData>
    <row r="1" spans="1:4" ht="13.5" customHeight="1">
      <c r="D1" s="59" t="s">
        <v>0</v>
      </c>
    </row>
    <row r="2" spans="1:4" ht="36" customHeight="1">
      <c r="A2" s="133" t="s">
        <v>1</v>
      </c>
      <c r="B2" s="134"/>
      <c r="C2" s="134"/>
      <c r="D2" s="134"/>
    </row>
    <row r="3" spans="1:4" ht="21" customHeight="1">
      <c r="A3" s="135" t="str">
        <f>"单位名称："&amp;"罗平县钟山第一中学"</f>
        <v>单位名称：罗平县钟山第一中学</v>
      </c>
      <c r="B3" s="136"/>
      <c r="C3" s="124"/>
      <c r="D3" s="126" t="s">
        <v>2</v>
      </c>
    </row>
    <row r="4" spans="1:4" ht="19.5" customHeight="1">
      <c r="A4" s="137" t="s">
        <v>3</v>
      </c>
      <c r="B4" s="138"/>
      <c r="C4" s="137" t="s">
        <v>4</v>
      </c>
      <c r="D4" s="138"/>
    </row>
    <row r="5" spans="1:4" ht="19.5" customHeight="1">
      <c r="A5" s="139" t="s">
        <v>5</v>
      </c>
      <c r="B5" s="139" t="s">
        <v>6</v>
      </c>
      <c r="C5" s="139" t="s">
        <v>7</v>
      </c>
      <c r="D5" s="139" t="s">
        <v>6</v>
      </c>
    </row>
    <row r="6" spans="1:4" ht="19.5" customHeight="1">
      <c r="A6" s="140"/>
      <c r="B6" s="140"/>
      <c r="C6" s="140"/>
      <c r="D6" s="140"/>
    </row>
    <row r="7" spans="1:4" ht="20.25" customHeight="1">
      <c r="A7" s="9" t="s">
        <v>8</v>
      </c>
      <c r="B7" s="83">
        <v>1437.35</v>
      </c>
      <c r="C7" s="125" t="str">
        <f>"一"&amp;"、"&amp;"一般公共服务支出"</f>
        <v>一、一般公共服务支出</v>
      </c>
      <c r="D7" s="11"/>
    </row>
    <row r="8" spans="1:4" ht="20.25" customHeight="1">
      <c r="A8" s="9" t="s">
        <v>9</v>
      </c>
      <c r="B8" s="83"/>
      <c r="C8" s="125" t="str">
        <f>"二"&amp;"、"&amp;"外交支出"</f>
        <v>二、外交支出</v>
      </c>
      <c r="D8" s="11"/>
    </row>
    <row r="9" spans="1:4" ht="20.25" customHeight="1">
      <c r="A9" s="9" t="s">
        <v>10</v>
      </c>
      <c r="B9" s="83"/>
      <c r="C9" s="125" t="str">
        <f>"三"&amp;"、"&amp;"国防支出"</f>
        <v>三、国防支出</v>
      </c>
      <c r="D9" s="11"/>
    </row>
    <row r="10" spans="1:4" ht="20.25" customHeight="1">
      <c r="A10" s="9" t="s">
        <v>11</v>
      </c>
      <c r="B10" s="83"/>
      <c r="C10" s="125" t="str">
        <f>"四"&amp;"、"&amp;"公共安全支出"</f>
        <v>四、公共安全支出</v>
      </c>
      <c r="D10" s="11"/>
    </row>
    <row r="11" spans="1:4" ht="20.25" customHeight="1">
      <c r="A11" s="9" t="s">
        <v>12</v>
      </c>
      <c r="B11" s="83">
        <v>1</v>
      </c>
      <c r="C11" s="125" t="str">
        <f>"五"&amp;"、"&amp;"教育支出"</f>
        <v>五、教育支出</v>
      </c>
      <c r="D11" s="83">
        <v>1029.08</v>
      </c>
    </row>
    <row r="12" spans="1:4" ht="20.25" customHeight="1">
      <c r="A12" s="9" t="s">
        <v>13</v>
      </c>
      <c r="B12" s="83"/>
      <c r="C12" s="125" t="str">
        <f>"六"&amp;"、"&amp;"科学技术支出"</f>
        <v>六、科学技术支出</v>
      </c>
      <c r="D12" s="11"/>
    </row>
    <row r="13" spans="1:4" ht="20.25" customHeight="1">
      <c r="A13" s="9" t="s">
        <v>14</v>
      </c>
      <c r="B13" s="83"/>
      <c r="C13" s="125" t="str">
        <f>"七"&amp;"、"&amp;"文化旅游体育与传媒支出"</f>
        <v>七、文化旅游体育与传媒支出</v>
      </c>
      <c r="D13" s="11"/>
    </row>
    <row r="14" spans="1:4" ht="20.25" customHeight="1">
      <c r="A14" s="9" t="s">
        <v>15</v>
      </c>
      <c r="B14" s="83"/>
      <c r="C14" s="125" t="str">
        <f>"八"&amp;"、"&amp;"社会保障和就业支出"</f>
        <v>八、社会保障和就业支出</v>
      </c>
      <c r="D14" s="12">
        <v>259.35000000000002</v>
      </c>
    </row>
    <row r="15" spans="1:4" ht="20.25" customHeight="1">
      <c r="A15" s="9" t="s">
        <v>16</v>
      </c>
      <c r="B15" s="83"/>
      <c r="C15" s="125" t="str">
        <f>"九"&amp;"、"&amp;"社会保险基金支出"</f>
        <v>九、社会保险基金支出</v>
      </c>
      <c r="D15" s="11"/>
    </row>
    <row r="16" spans="1:4" ht="20.25" customHeight="1">
      <c r="A16" s="9" t="s">
        <v>17</v>
      </c>
      <c r="B16" s="83">
        <v>1</v>
      </c>
      <c r="C16" s="125" t="str">
        <f>"十"&amp;"、"&amp;"卫生健康支出"</f>
        <v>十、卫生健康支出</v>
      </c>
      <c r="D16" s="12">
        <v>40.98</v>
      </c>
    </row>
    <row r="17" spans="1:4" ht="20.25" customHeight="1">
      <c r="A17" s="9"/>
      <c r="B17" s="11"/>
      <c r="C17" s="125" t="str">
        <f>"十一"&amp;"、"&amp;"节能环保支出"</f>
        <v>十一、节能环保支出</v>
      </c>
      <c r="D17" s="11"/>
    </row>
    <row r="18" spans="1:4" ht="20.25" customHeight="1">
      <c r="A18" s="9"/>
      <c r="B18" s="9"/>
      <c r="C18" s="125" t="str">
        <f>"十二"&amp;"、"&amp;"城乡社区支出"</f>
        <v>十二、城乡社区支出</v>
      </c>
      <c r="D18" s="11"/>
    </row>
    <row r="19" spans="1:4" ht="20.25" customHeight="1">
      <c r="A19" s="9"/>
      <c r="B19" s="9"/>
      <c r="C19" s="125" t="str">
        <f>"十三"&amp;"、"&amp;"农林水支出"</f>
        <v>十三、农林水支出</v>
      </c>
      <c r="D19" s="11"/>
    </row>
    <row r="20" spans="1:4" ht="20.25" customHeight="1">
      <c r="A20" s="9"/>
      <c r="B20" s="9"/>
      <c r="C20" s="125" t="str">
        <f>"十四"&amp;"、"&amp;"交通运输支出"</f>
        <v>十四、交通运输支出</v>
      </c>
      <c r="D20" s="11"/>
    </row>
    <row r="21" spans="1:4" ht="20.25" customHeight="1">
      <c r="A21" s="9"/>
      <c r="B21" s="9"/>
      <c r="C21" s="125" t="str">
        <f>"十五"&amp;"、"&amp;"资源勘探工业信息等支出"</f>
        <v>十五、资源勘探工业信息等支出</v>
      </c>
      <c r="D21" s="11"/>
    </row>
    <row r="22" spans="1:4" ht="20.25" customHeight="1">
      <c r="A22" s="9"/>
      <c r="B22" s="9"/>
      <c r="C22" s="125" t="str">
        <f>"十六"&amp;"、"&amp;"商业服务业等支出"</f>
        <v>十六、商业服务业等支出</v>
      </c>
      <c r="D22" s="11"/>
    </row>
    <row r="23" spans="1:4" ht="20.25" customHeight="1">
      <c r="A23" s="9"/>
      <c r="B23" s="9"/>
      <c r="C23" s="125" t="str">
        <f>"十七"&amp;"、"&amp;"金融支出"</f>
        <v>十七、金融支出</v>
      </c>
      <c r="D23" s="11"/>
    </row>
    <row r="24" spans="1:4" ht="20.25" customHeight="1">
      <c r="A24" s="9"/>
      <c r="B24" s="9"/>
      <c r="C24" s="125" t="str">
        <f>"十八"&amp;"、"&amp;"援助其他地区支出"</f>
        <v>十八、援助其他地区支出</v>
      </c>
      <c r="D24" s="11"/>
    </row>
    <row r="25" spans="1:4" ht="20.25" customHeight="1">
      <c r="A25" s="9"/>
      <c r="B25" s="9"/>
      <c r="C25" s="125" t="str">
        <f>"十九"&amp;"、"&amp;"自然资源海洋气象等支出"</f>
        <v>十九、自然资源海洋气象等支出</v>
      </c>
      <c r="D25" s="11"/>
    </row>
    <row r="26" spans="1:4" ht="20.25" customHeight="1">
      <c r="A26" s="9"/>
      <c r="B26" s="9"/>
      <c r="C26" s="125" t="str">
        <f>"二十"&amp;"、"&amp;"住房保障支出"</f>
        <v>二十、住房保障支出</v>
      </c>
      <c r="D26" s="12">
        <v>108.94</v>
      </c>
    </row>
    <row r="27" spans="1:4" ht="20.25" customHeight="1">
      <c r="A27" s="9"/>
      <c r="B27" s="9"/>
      <c r="C27" s="125" t="str">
        <f>"二十一"&amp;"、"&amp;"粮油物资储备支出"</f>
        <v>二十一、粮油物资储备支出</v>
      </c>
      <c r="D27" s="11"/>
    </row>
    <row r="28" spans="1:4" ht="20.25" customHeight="1">
      <c r="A28" s="9"/>
      <c r="B28" s="9"/>
      <c r="C28" s="125" t="str">
        <f>"二十二"&amp;"、"&amp;"国有资本经营预算支出"</f>
        <v>二十二、国有资本经营预算支出</v>
      </c>
      <c r="D28" s="11"/>
    </row>
    <row r="29" spans="1:4" ht="20.25" customHeight="1">
      <c r="A29" s="9"/>
      <c r="B29" s="9"/>
      <c r="C29" s="125" t="str">
        <f>"二十三"&amp;"、"&amp;"灾害防治及应急管理支出"</f>
        <v>二十三、灾害防治及应急管理支出</v>
      </c>
      <c r="D29" s="11"/>
    </row>
    <row r="30" spans="1:4" ht="20.25" customHeight="1">
      <c r="A30" s="9"/>
      <c r="B30" s="9"/>
      <c r="C30" s="125" t="str">
        <f>"二十四"&amp;"、"&amp;"预备费"</f>
        <v>二十四、预备费</v>
      </c>
      <c r="D30" s="11"/>
    </row>
    <row r="31" spans="1:4" ht="20.25" customHeight="1">
      <c r="A31" s="9"/>
      <c r="B31" s="9"/>
      <c r="C31" s="125" t="str">
        <f>"二十五"&amp;"、"&amp;"其他支出"</f>
        <v>二十五、其他支出</v>
      </c>
      <c r="D31" s="11"/>
    </row>
    <row r="32" spans="1:4" ht="20.25" customHeight="1">
      <c r="A32" s="9"/>
      <c r="B32" s="9"/>
      <c r="C32" s="125" t="str">
        <f>"二十六"&amp;"、"&amp;"转移性支出"</f>
        <v>二十六、转移性支出</v>
      </c>
      <c r="D32" s="11"/>
    </row>
    <row r="33" spans="1:4" ht="20.25" customHeight="1">
      <c r="A33" s="9"/>
      <c r="B33" s="9"/>
      <c r="C33" s="125" t="str">
        <f>"二十七"&amp;"、"&amp;"债务还本支出"</f>
        <v>二十七、债务还本支出</v>
      </c>
      <c r="D33" s="11"/>
    </row>
    <row r="34" spans="1:4" ht="20.25" customHeight="1">
      <c r="A34" s="9"/>
      <c r="B34" s="9"/>
      <c r="C34" s="125" t="str">
        <f>"二十八"&amp;"、"&amp;"债务付息支出"</f>
        <v>二十八、债务付息支出</v>
      </c>
      <c r="D34" s="11"/>
    </row>
    <row r="35" spans="1:4" ht="20.25" customHeight="1">
      <c r="A35" s="9"/>
      <c r="B35" s="9"/>
      <c r="C35" s="125" t="str">
        <f>"二十九"&amp;"、"&amp;"债务发行费用支出"</f>
        <v>二十九、债务发行费用支出</v>
      </c>
      <c r="D35" s="11"/>
    </row>
    <row r="36" spans="1:4" ht="20.25" customHeight="1">
      <c r="A36" s="9"/>
      <c r="B36" s="9"/>
      <c r="C36" s="125" t="str">
        <f>"三十"&amp;"、"&amp;"抗疫特别国债安排的支出"</f>
        <v>三十、抗疫特别国债安排的支出</v>
      </c>
      <c r="D36" s="11"/>
    </row>
    <row r="37" spans="1:4" ht="20.25" customHeight="1">
      <c r="A37" s="109" t="s">
        <v>18</v>
      </c>
      <c r="B37" s="83">
        <v>1438.35</v>
      </c>
      <c r="C37" s="109" t="s">
        <v>19</v>
      </c>
      <c r="D37" s="83">
        <v>1438.35</v>
      </c>
    </row>
    <row r="38" spans="1:4" ht="20.25" customHeight="1">
      <c r="A38" s="9" t="s">
        <v>20</v>
      </c>
      <c r="B38" s="11"/>
      <c r="C38" s="9" t="s">
        <v>21</v>
      </c>
      <c r="D38" s="11"/>
    </row>
    <row r="39" spans="1:4" ht="20.25" customHeight="1">
      <c r="A39" s="109" t="s">
        <v>22</v>
      </c>
      <c r="B39" s="83">
        <v>1438.35</v>
      </c>
      <c r="C39" s="109" t="s">
        <v>23</v>
      </c>
      <c r="D39" s="83">
        <v>1438.35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9"/>
  <sheetViews>
    <sheetView showZeros="0" workbookViewId="0">
      <pane ySplit="4" topLeftCell="A5" activePane="bottomLeft" state="frozen"/>
      <selection pane="bottomLeft" activeCell="B4" sqref="B4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spans="1:11" ht="12" customHeight="1">
      <c r="K1" s="29" t="s">
        <v>208</v>
      </c>
    </row>
    <row r="2" spans="1:11" ht="28.5" customHeight="1">
      <c r="B2" s="248" t="s">
        <v>209</v>
      </c>
      <c r="C2" s="170"/>
      <c r="D2" s="170"/>
      <c r="E2" s="170"/>
      <c r="F2" s="170"/>
      <c r="G2" s="225"/>
      <c r="H2" s="170"/>
      <c r="I2" s="225"/>
      <c r="J2" s="225"/>
      <c r="K2" s="170"/>
    </row>
    <row r="3" spans="1:11" ht="17.25" customHeight="1">
      <c r="A3" t="str">
        <f>"单位名称："&amp;"罗平县钟山第一中学"</f>
        <v>单位名称：罗平县钟山第一中学</v>
      </c>
      <c r="B3" s="3"/>
    </row>
    <row r="4" spans="1:11" ht="44.25" customHeight="1">
      <c r="A4" s="72" t="s">
        <v>166</v>
      </c>
      <c r="B4" s="24" t="s">
        <v>210</v>
      </c>
      <c r="C4" s="24" t="s">
        <v>211</v>
      </c>
      <c r="D4" s="24" t="s">
        <v>212</v>
      </c>
      <c r="E4" s="24" t="s">
        <v>213</v>
      </c>
      <c r="F4" s="24" t="s">
        <v>214</v>
      </c>
      <c r="G4" s="27" t="s">
        <v>215</v>
      </c>
      <c r="H4" s="24" t="s">
        <v>216</v>
      </c>
      <c r="I4" s="27" t="s">
        <v>217</v>
      </c>
      <c r="J4" s="27" t="s">
        <v>218</v>
      </c>
      <c r="K4" s="24" t="s">
        <v>219</v>
      </c>
    </row>
    <row r="5" spans="1:11" ht="18.75" customHeight="1">
      <c r="A5" s="73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5">
        <v>7</v>
      </c>
      <c r="H5" s="74">
        <v>8</v>
      </c>
      <c r="I5" s="75">
        <v>9</v>
      </c>
      <c r="J5" s="75">
        <v>10</v>
      </c>
      <c r="K5" s="74">
        <v>11</v>
      </c>
    </row>
    <row r="6" spans="1:11" ht="21.75" customHeight="1">
      <c r="A6" s="10"/>
      <c r="B6" s="9" t="s">
        <v>220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45" customHeight="1">
      <c r="A7" s="249">
        <v>5.3032423110000103E+20</v>
      </c>
      <c r="B7" s="250" t="s">
        <v>205</v>
      </c>
      <c r="C7" s="250" t="s">
        <v>41</v>
      </c>
      <c r="D7" s="9" t="s">
        <v>221</v>
      </c>
      <c r="E7" s="13" t="s">
        <v>222</v>
      </c>
      <c r="F7" s="13" t="s">
        <v>223</v>
      </c>
      <c r="G7" s="13" t="s">
        <v>224</v>
      </c>
      <c r="H7" s="13">
        <v>10000</v>
      </c>
      <c r="I7" s="13" t="s">
        <v>225</v>
      </c>
      <c r="J7" s="13" t="s">
        <v>226</v>
      </c>
      <c r="K7" s="13" t="s">
        <v>227</v>
      </c>
    </row>
    <row r="8" spans="1:11" ht="45" customHeight="1">
      <c r="A8" s="249" t="s">
        <v>228</v>
      </c>
      <c r="B8" s="250" t="s">
        <v>205</v>
      </c>
      <c r="C8" s="250" t="s">
        <v>205</v>
      </c>
      <c r="D8" s="9" t="s">
        <v>229</v>
      </c>
      <c r="E8" s="13" t="s">
        <v>230</v>
      </c>
      <c r="F8" s="13" t="s">
        <v>231</v>
      </c>
      <c r="G8" s="13" t="s">
        <v>232</v>
      </c>
      <c r="H8" s="13">
        <v>95</v>
      </c>
      <c r="I8" s="13" t="s">
        <v>233</v>
      </c>
      <c r="J8" s="13" t="s">
        <v>234</v>
      </c>
      <c r="K8" s="13" t="s">
        <v>227</v>
      </c>
    </row>
    <row r="9" spans="1:11" ht="45" customHeight="1">
      <c r="A9" s="249" t="s">
        <v>228</v>
      </c>
      <c r="B9" s="250" t="s">
        <v>205</v>
      </c>
      <c r="C9" s="250" t="s">
        <v>205</v>
      </c>
      <c r="D9" s="9" t="s">
        <v>235</v>
      </c>
      <c r="E9" s="13" t="s">
        <v>236</v>
      </c>
      <c r="F9" s="13" t="s">
        <v>237</v>
      </c>
      <c r="G9" s="13" t="s">
        <v>232</v>
      </c>
      <c r="H9" s="13">
        <v>95</v>
      </c>
      <c r="I9" s="13" t="s">
        <v>233</v>
      </c>
      <c r="J9" s="13" t="s">
        <v>234</v>
      </c>
      <c r="K9" s="13" t="s">
        <v>227</v>
      </c>
    </row>
  </sheetData>
  <mergeCells count="4">
    <mergeCell ref="B2:K2"/>
    <mergeCell ref="A7:A9"/>
    <mergeCell ref="B7:B9"/>
    <mergeCell ref="C7:C9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8"/>
  <sheetViews>
    <sheetView showZeros="0" workbookViewId="0">
      <pane ySplit="5" topLeftCell="A6" activePane="bottomLeft" state="frozen"/>
      <selection pane="bottomLeft" activeCell="A17" sqref="A17"/>
    </sheetView>
  </sheetViews>
  <sheetFormatPr defaultColWidth="9.125" defaultRowHeight="12" customHeight="1"/>
  <cols>
    <col min="1" max="1" width="38" customWidth="1"/>
    <col min="2" max="11" width="10.625" customWidth="1"/>
  </cols>
  <sheetData>
    <row r="1" spans="1:11" ht="17.25" customHeight="1">
      <c r="K1" s="39" t="s">
        <v>238</v>
      </c>
    </row>
    <row r="2" spans="1:11" ht="28.5" customHeight="1">
      <c r="B2" s="133" t="s">
        <v>239</v>
      </c>
      <c r="C2" s="144"/>
      <c r="D2" s="144"/>
      <c r="E2" s="144"/>
      <c r="F2" s="144"/>
      <c r="G2" s="145"/>
      <c r="H2" s="144"/>
      <c r="I2" s="145"/>
      <c r="J2" s="145"/>
      <c r="K2" s="144"/>
    </row>
    <row r="3" spans="1:11" ht="17.25" customHeight="1">
      <c r="A3" t="str">
        <f>"单位名称："&amp;"罗平县钟山第一中学"</f>
        <v>单位名称：罗平县钟山第一中学</v>
      </c>
      <c r="B3" s="63"/>
    </row>
    <row r="4" spans="1:11" ht="44.25" customHeight="1">
      <c r="A4" s="64" t="s">
        <v>166</v>
      </c>
      <c r="B4" s="24" t="s">
        <v>210</v>
      </c>
      <c r="C4" s="24" t="s">
        <v>211</v>
      </c>
      <c r="D4" s="24" t="s">
        <v>212</v>
      </c>
      <c r="E4" s="24" t="s">
        <v>213</v>
      </c>
      <c r="F4" s="24" t="s">
        <v>214</v>
      </c>
      <c r="G4" s="27" t="s">
        <v>215</v>
      </c>
      <c r="H4" s="24" t="s">
        <v>216</v>
      </c>
      <c r="I4" s="27" t="s">
        <v>217</v>
      </c>
      <c r="J4" s="27" t="s">
        <v>218</v>
      </c>
      <c r="K4" s="24" t="s">
        <v>219</v>
      </c>
    </row>
    <row r="5" spans="1:11" ht="14.25" customHeight="1">
      <c r="A5" s="65">
        <v>1</v>
      </c>
      <c r="B5" s="66">
        <v>2</v>
      </c>
      <c r="C5" s="67">
        <v>3</v>
      </c>
      <c r="D5" s="68">
        <v>4</v>
      </c>
      <c r="E5" s="68">
        <v>5</v>
      </c>
      <c r="F5" s="68">
        <v>6</v>
      </c>
      <c r="G5" s="68">
        <v>7</v>
      </c>
      <c r="H5" s="67">
        <v>8</v>
      </c>
      <c r="I5" s="68">
        <v>8</v>
      </c>
      <c r="J5" s="67">
        <v>10</v>
      </c>
      <c r="K5" s="67">
        <v>11</v>
      </c>
    </row>
    <row r="6" spans="1:11" ht="42" customHeight="1">
      <c r="A6" s="10"/>
      <c r="B6" s="9"/>
      <c r="C6" s="69"/>
      <c r="D6" s="69"/>
      <c r="E6" s="69"/>
      <c r="F6" s="70"/>
      <c r="G6" s="71"/>
      <c r="H6" s="70"/>
      <c r="I6" s="71"/>
      <c r="J6" s="71"/>
      <c r="K6" s="70"/>
    </row>
    <row r="7" spans="1:11" ht="51.75" customHeight="1">
      <c r="A7" s="65"/>
      <c r="B7" s="9"/>
      <c r="C7" s="9"/>
      <c r="D7" s="9"/>
      <c r="E7" s="9"/>
      <c r="F7" s="9"/>
      <c r="G7" s="9"/>
      <c r="H7" s="9"/>
      <c r="I7" s="9"/>
      <c r="J7" s="9"/>
      <c r="K7" s="19"/>
    </row>
    <row r="8" spans="1:11" ht="32.25" customHeight="1">
      <c r="A8" s="20" t="s">
        <v>240</v>
      </c>
    </row>
  </sheetData>
  <mergeCells count="1">
    <mergeCell ref="B2:K2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pane ySplit="5" topLeftCell="A6" activePane="bottomLeft" state="frozen"/>
      <selection pane="bottomLeft" activeCell="B19" sqref="B19"/>
    </sheetView>
  </sheetViews>
  <sheetFormatPr defaultColWidth="9.125" defaultRowHeight="14.25" customHeight="1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spans="1:6" ht="12" customHeight="1">
      <c r="A1" s="56">
        <v>1</v>
      </c>
      <c r="B1" s="57">
        <v>0</v>
      </c>
      <c r="C1" s="56">
        <v>1</v>
      </c>
      <c r="D1" s="62"/>
      <c r="E1" s="62"/>
      <c r="F1" s="55" t="s">
        <v>241</v>
      </c>
    </row>
    <row r="2" spans="1:6" ht="26.25" customHeight="1">
      <c r="A2" s="251" t="s">
        <v>242</v>
      </c>
      <c r="B2" s="251" t="s">
        <v>242</v>
      </c>
      <c r="C2" s="252"/>
      <c r="D2" s="253"/>
      <c r="E2" s="253"/>
      <c r="F2" s="253"/>
    </row>
    <row r="3" spans="1:6" ht="13.5" customHeight="1">
      <c r="A3" s="199" t="str">
        <f>"单位名称："&amp;"罗平县钟山第一中学"</f>
        <v>单位名称：罗平县钟山第一中学</v>
      </c>
      <c r="B3" s="199" t="s">
        <v>243</v>
      </c>
      <c r="C3" s="254"/>
      <c r="D3" s="62"/>
      <c r="E3" s="62"/>
      <c r="F3" s="128" t="s">
        <v>2</v>
      </c>
    </row>
    <row r="4" spans="1:6" ht="19.5" customHeight="1">
      <c r="A4" s="206" t="s">
        <v>244</v>
      </c>
      <c r="B4" s="257" t="s">
        <v>46</v>
      </c>
      <c r="C4" s="206" t="s">
        <v>47</v>
      </c>
      <c r="D4" s="176" t="s">
        <v>245</v>
      </c>
      <c r="E4" s="176"/>
      <c r="F4" s="176"/>
    </row>
    <row r="5" spans="1:6" ht="18.75" customHeight="1">
      <c r="A5" s="206"/>
      <c r="B5" s="258"/>
      <c r="C5" s="206"/>
      <c r="D5" s="6" t="s">
        <v>29</v>
      </c>
      <c r="E5" s="6" t="s">
        <v>48</v>
      </c>
      <c r="F5" s="6" t="s">
        <v>49</v>
      </c>
    </row>
    <row r="6" spans="1:6" ht="23.25" customHeight="1">
      <c r="A6" s="27">
        <v>1</v>
      </c>
      <c r="B6" s="60" t="s">
        <v>92</v>
      </c>
      <c r="C6" s="27">
        <v>3</v>
      </c>
      <c r="D6" s="37">
        <v>4</v>
      </c>
      <c r="E6" s="37">
        <v>5</v>
      </c>
      <c r="F6" s="37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10"/>
      <c r="B8" s="9"/>
      <c r="C8" s="9"/>
      <c r="D8" s="11"/>
      <c r="E8" s="11"/>
      <c r="F8" s="11"/>
    </row>
    <row r="9" spans="1:6" ht="18.75" customHeight="1">
      <c r="A9" s="255" t="s">
        <v>74</v>
      </c>
      <c r="B9" s="255" t="s">
        <v>74</v>
      </c>
      <c r="C9" s="256" t="s">
        <v>74</v>
      </c>
      <c r="D9" s="11"/>
      <c r="E9" s="11"/>
      <c r="F9" s="11"/>
    </row>
    <row r="10" spans="1:6" ht="14.25" customHeight="1">
      <c r="A10" s="20" t="s">
        <v>246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pane ySplit="5" topLeftCell="A6" activePane="bottomLeft" state="frozen"/>
      <selection pane="bottomLeft" activeCell="B21" sqref="B21"/>
    </sheetView>
  </sheetViews>
  <sheetFormatPr defaultColWidth="9.125" defaultRowHeight="14.25" customHeight="1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spans="1:6" ht="12" customHeight="1">
      <c r="A1" s="56">
        <v>1</v>
      </c>
      <c r="B1" s="57">
        <v>0</v>
      </c>
      <c r="C1" s="56">
        <v>1</v>
      </c>
      <c r="D1" s="58"/>
      <c r="E1" s="58"/>
      <c r="F1" s="59" t="s">
        <v>241</v>
      </c>
    </row>
    <row r="2" spans="1:6" ht="26.25" customHeight="1">
      <c r="A2" s="251" t="s">
        <v>247</v>
      </c>
      <c r="B2" s="251" t="s">
        <v>242</v>
      </c>
      <c r="C2" s="252"/>
      <c r="D2" s="198"/>
      <c r="E2" s="198"/>
      <c r="F2" s="198"/>
    </row>
    <row r="3" spans="1:6" ht="13.5" customHeight="1">
      <c r="A3" s="199" t="str">
        <f>"单位名称："&amp;"罗平县钟山第一中学"</f>
        <v>单位名称：罗平县钟山第一中学</v>
      </c>
      <c r="B3" s="191" t="s">
        <v>243</v>
      </c>
      <c r="C3" s="254"/>
      <c r="D3" s="58"/>
      <c r="E3" s="58"/>
      <c r="F3" s="128" t="s">
        <v>2</v>
      </c>
    </row>
    <row r="4" spans="1:6" ht="19.5" customHeight="1">
      <c r="A4" s="264" t="s">
        <v>244</v>
      </c>
      <c r="B4" s="266" t="s">
        <v>46</v>
      </c>
      <c r="C4" s="264" t="s">
        <v>47</v>
      </c>
      <c r="D4" s="259" t="s">
        <v>248</v>
      </c>
      <c r="E4" s="260"/>
      <c r="F4" s="261"/>
    </row>
    <row r="5" spans="1:6" ht="18.75" customHeight="1">
      <c r="A5" s="265"/>
      <c r="B5" s="267"/>
      <c r="C5" s="265"/>
      <c r="D5" s="16" t="s">
        <v>29</v>
      </c>
      <c r="E5" s="22" t="s">
        <v>48</v>
      </c>
      <c r="F5" s="16" t="s">
        <v>49</v>
      </c>
    </row>
    <row r="6" spans="1:6" ht="18.75" customHeight="1">
      <c r="A6" s="27">
        <v>1</v>
      </c>
      <c r="B6" s="60" t="s">
        <v>92</v>
      </c>
      <c r="C6" s="27">
        <v>3</v>
      </c>
      <c r="D6" s="37">
        <v>4</v>
      </c>
      <c r="E6" s="37">
        <v>5</v>
      </c>
      <c r="F6" s="37">
        <v>6</v>
      </c>
    </row>
    <row r="7" spans="1:6" ht="21" customHeight="1">
      <c r="A7" s="9"/>
      <c r="B7" s="61"/>
      <c r="C7" s="61"/>
      <c r="D7" s="11"/>
      <c r="E7" s="11"/>
      <c r="F7" s="11"/>
    </row>
    <row r="8" spans="1:6" ht="21" customHeight="1">
      <c r="A8" s="61"/>
      <c r="B8" s="9"/>
      <c r="C8" s="9"/>
      <c r="D8" s="11"/>
      <c r="E8" s="11"/>
      <c r="F8" s="11"/>
    </row>
    <row r="9" spans="1:6" ht="18.75" customHeight="1">
      <c r="A9" s="262" t="s">
        <v>74</v>
      </c>
      <c r="B9" s="262" t="s">
        <v>74</v>
      </c>
      <c r="C9" s="263" t="s">
        <v>74</v>
      </c>
      <c r="D9" s="11"/>
      <c r="E9" s="11"/>
      <c r="F9" s="11"/>
    </row>
    <row r="10" spans="1:6" ht="14.25" customHeight="1">
      <c r="A10" s="20" t="s">
        <v>249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1"/>
  <sheetViews>
    <sheetView showZeros="0" workbookViewId="0">
      <pane ySplit="7" topLeftCell="A8" activePane="bottomLeft" state="frozen"/>
      <selection pane="bottomLeft" activeCell="B18" sqref="B18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spans="1:17" ht="13.5" customHeight="1">
      <c r="O1" s="39"/>
      <c r="P1" s="39"/>
      <c r="Q1" s="54" t="s">
        <v>250</v>
      </c>
    </row>
    <row r="2" spans="1:17" ht="27.75" customHeight="1">
      <c r="A2" s="268" t="s">
        <v>251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5"/>
      <c r="P2" s="145"/>
      <c r="Q2" s="144"/>
    </row>
    <row r="3" spans="1:17" ht="18.75" customHeight="1">
      <c r="A3" s="146" t="str">
        <f>"单位名称："&amp;"罗平县钟山第一中学"</f>
        <v>单位名称：罗平县钟山第一中学</v>
      </c>
      <c r="B3" s="147"/>
      <c r="C3" s="147"/>
      <c r="D3" s="147"/>
      <c r="E3" s="147"/>
      <c r="F3" s="147"/>
      <c r="G3" s="15"/>
      <c r="H3" s="15"/>
      <c r="I3" s="15"/>
      <c r="J3" s="15"/>
      <c r="O3" s="47"/>
      <c r="P3" s="47"/>
      <c r="Q3" s="128" t="s">
        <v>2</v>
      </c>
    </row>
    <row r="4" spans="1:17" ht="15.75" customHeight="1">
      <c r="A4" s="280" t="s">
        <v>252</v>
      </c>
      <c r="B4" s="283" t="s">
        <v>253</v>
      </c>
      <c r="C4" s="283" t="s">
        <v>254</v>
      </c>
      <c r="D4" s="283" t="s">
        <v>255</v>
      </c>
      <c r="E4" s="283" t="s">
        <v>256</v>
      </c>
      <c r="F4" s="283" t="s">
        <v>257</v>
      </c>
      <c r="G4" s="269" t="s">
        <v>172</v>
      </c>
      <c r="H4" s="269"/>
      <c r="I4" s="269"/>
      <c r="J4" s="269"/>
      <c r="K4" s="270"/>
      <c r="L4" s="269"/>
      <c r="M4" s="269"/>
      <c r="N4" s="269"/>
      <c r="O4" s="271"/>
      <c r="P4" s="270"/>
      <c r="Q4" s="272"/>
    </row>
    <row r="5" spans="1:17" ht="17.25" customHeight="1">
      <c r="A5" s="281"/>
      <c r="B5" s="284"/>
      <c r="C5" s="284"/>
      <c r="D5" s="284"/>
      <c r="E5" s="284"/>
      <c r="F5" s="284"/>
      <c r="G5" s="284" t="s">
        <v>29</v>
      </c>
      <c r="H5" s="284" t="s">
        <v>32</v>
      </c>
      <c r="I5" s="284" t="s">
        <v>258</v>
      </c>
      <c r="J5" s="284" t="s">
        <v>259</v>
      </c>
      <c r="K5" s="285" t="s">
        <v>260</v>
      </c>
      <c r="L5" s="273" t="s">
        <v>36</v>
      </c>
      <c r="M5" s="273"/>
      <c r="N5" s="273"/>
      <c r="O5" s="274"/>
      <c r="P5" s="275"/>
      <c r="Q5" s="276"/>
    </row>
    <row r="6" spans="1:17" ht="54" customHeight="1">
      <c r="A6" s="282"/>
      <c r="B6" s="276"/>
      <c r="C6" s="276"/>
      <c r="D6" s="276"/>
      <c r="E6" s="276"/>
      <c r="F6" s="276"/>
      <c r="G6" s="276"/>
      <c r="H6" s="276" t="s">
        <v>31</v>
      </c>
      <c r="I6" s="276"/>
      <c r="J6" s="276"/>
      <c r="K6" s="286"/>
      <c r="L6" s="42" t="s">
        <v>31</v>
      </c>
      <c r="M6" s="42" t="s">
        <v>37</v>
      </c>
      <c r="N6" s="42" t="s">
        <v>181</v>
      </c>
      <c r="O6" s="28" t="s">
        <v>39</v>
      </c>
      <c r="P6" s="43" t="s">
        <v>40</v>
      </c>
      <c r="Q6" s="42" t="s">
        <v>41</v>
      </c>
    </row>
    <row r="7" spans="1:17" ht="15" customHeight="1">
      <c r="A7" s="18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</row>
    <row r="8" spans="1:17" ht="21" customHeight="1">
      <c r="A8" s="9"/>
      <c r="B8" s="44"/>
      <c r="C8" s="44"/>
      <c r="D8" s="44"/>
      <c r="E8" s="5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25.5" customHeight="1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21" customHeight="1">
      <c r="A10" s="277" t="s">
        <v>74</v>
      </c>
      <c r="B10" s="278"/>
      <c r="C10" s="278"/>
      <c r="D10" s="278"/>
      <c r="E10" s="279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4.25" customHeight="1">
      <c r="A11" s="20" t="s">
        <v>261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1"/>
  <sheetViews>
    <sheetView showZeros="0" workbookViewId="0">
      <pane ySplit="6" topLeftCell="A7" activePane="bottomLeft" state="frozen"/>
      <selection pane="bottomLeft" activeCell="C19" sqref="C19"/>
    </sheetView>
  </sheetViews>
  <sheetFormatPr defaultColWidth="9.125" defaultRowHeight="14.25" customHeight="1"/>
  <cols>
    <col min="1" max="1" width="9" customWidth="1"/>
    <col min="2" max="2" width="17.25" customWidth="1"/>
    <col min="3" max="3" width="27.625" customWidth="1"/>
    <col min="4" max="4" width="18.375" customWidth="1"/>
    <col min="5" max="7" width="13" customWidth="1"/>
    <col min="8" max="8" width="5.25" customWidth="1"/>
    <col min="9" max="9" width="13" customWidth="1"/>
    <col min="10" max="10" width="7.125" customWidth="1"/>
    <col min="11" max="11" width="17.25" customWidth="1"/>
    <col min="12" max="12" width="19.25" customWidth="1"/>
    <col min="13" max="13" width="5.25" customWidth="1"/>
    <col min="14" max="15" width="9" customWidth="1"/>
    <col min="16" max="16" width="13" customWidth="1"/>
    <col min="17" max="17" width="17.25" customWidth="1"/>
    <col min="18" max="18" width="9" customWidth="1"/>
  </cols>
  <sheetData>
    <row r="1" spans="1:18" ht="13.5" customHeight="1">
      <c r="A1" s="40"/>
      <c r="B1" s="40"/>
      <c r="C1" s="40"/>
      <c r="D1" s="41"/>
      <c r="E1" s="41"/>
      <c r="F1" s="41"/>
      <c r="G1" s="41"/>
      <c r="H1" s="40"/>
      <c r="I1" s="40"/>
      <c r="J1" s="40"/>
      <c r="K1" s="40"/>
      <c r="L1" s="46"/>
      <c r="M1" s="40"/>
      <c r="N1" s="40"/>
      <c r="O1" s="40"/>
      <c r="P1" s="39"/>
      <c r="Q1" s="48"/>
      <c r="R1" s="49" t="s">
        <v>262</v>
      </c>
    </row>
    <row r="2" spans="1:18" ht="27.75" customHeight="1">
      <c r="A2" s="287" t="s">
        <v>263</v>
      </c>
      <c r="B2" s="288"/>
      <c r="C2" s="288"/>
      <c r="D2" s="145"/>
      <c r="E2" s="145"/>
      <c r="F2" s="145"/>
      <c r="G2" s="145"/>
      <c r="H2" s="288"/>
      <c r="I2" s="288"/>
      <c r="J2" s="288"/>
      <c r="K2" s="288"/>
      <c r="L2" s="289"/>
      <c r="M2" s="288"/>
      <c r="N2" s="288"/>
      <c r="O2" s="288"/>
      <c r="P2" s="145"/>
      <c r="Q2" s="289"/>
      <c r="R2" s="288"/>
    </row>
    <row r="3" spans="1:18" ht="18.75" customHeight="1">
      <c r="A3" s="290" t="str">
        <f>"单位名称："&amp;"罗平县钟山第一中学"</f>
        <v>单位名称：罗平县钟山第一中学</v>
      </c>
      <c r="B3" s="173"/>
      <c r="C3" s="173"/>
      <c r="D3" s="33"/>
      <c r="E3" s="33"/>
      <c r="F3" s="33"/>
      <c r="G3" s="33"/>
      <c r="H3" s="32"/>
      <c r="I3" s="32"/>
      <c r="J3" s="32"/>
      <c r="K3" s="32"/>
      <c r="L3" s="46"/>
      <c r="M3" s="40"/>
      <c r="N3" s="40"/>
      <c r="O3" s="40"/>
      <c r="P3" s="47"/>
      <c r="Q3" s="50"/>
      <c r="R3" s="131" t="s">
        <v>2</v>
      </c>
    </row>
    <row r="4" spans="1:18" ht="15.75" customHeight="1">
      <c r="A4" s="280" t="s">
        <v>252</v>
      </c>
      <c r="B4" s="283" t="s">
        <v>264</v>
      </c>
      <c r="C4" s="283" t="s">
        <v>265</v>
      </c>
      <c r="D4" s="292" t="s">
        <v>266</v>
      </c>
      <c r="E4" s="292" t="s">
        <v>267</v>
      </c>
      <c r="F4" s="292" t="s">
        <v>268</v>
      </c>
      <c r="G4" s="292" t="s">
        <v>269</v>
      </c>
      <c r="H4" s="269" t="s">
        <v>172</v>
      </c>
      <c r="I4" s="269"/>
      <c r="J4" s="269"/>
      <c r="K4" s="269"/>
      <c r="L4" s="270"/>
      <c r="M4" s="269"/>
      <c r="N4" s="269"/>
      <c r="O4" s="269"/>
      <c r="P4" s="271"/>
      <c r="Q4" s="270"/>
      <c r="R4" s="272"/>
    </row>
    <row r="5" spans="1:18" ht="17.25" customHeight="1">
      <c r="A5" s="281"/>
      <c r="B5" s="284"/>
      <c r="C5" s="284"/>
      <c r="D5" s="285"/>
      <c r="E5" s="285"/>
      <c r="F5" s="285"/>
      <c r="G5" s="285"/>
      <c r="H5" s="284" t="s">
        <v>29</v>
      </c>
      <c r="I5" s="284" t="s">
        <v>32</v>
      </c>
      <c r="J5" s="284" t="s">
        <v>258</v>
      </c>
      <c r="K5" s="284" t="s">
        <v>259</v>
      </c>
      <c r="L5" s="285" t="s">
        <v>260</v>
      </c>
      <c r="M5" s="273" t="s">
        <v>270</v>
      </c>
      <c r="N5" s="273"/>
      <c r="O5" s="273"/>
      <c r="P5" s="274"/>
      <c r="Q5" s="275"/>
      <c r="R5" s="276"/>
    </row>
    <row r="6" spans="1:18" ht="54" customHeight="1">
      <c r="A6" s="282"/>
      <c r="B6" s="276"/>
      <c r="C6" s="276"/>
      <c r="D6" s="286"/>
      <c r="E6" s="286"/>
      <c r="F6" s="286"/>
      <c r="G6" s="286"/>
      <c r="H6" s="276"/>
      <c r="I6" s="276" t="s">
        <v>31</v>
      </c>
      <c r="J6" s="276"/>
      <c r="K6" s="276"/>
      <c r="L6" s="286"/>
      <c r="M6" s="42" t="s">
        <v>31</v>
      </c>
      <c r="N6" s="42" t="s">
        <v>37</v>
      </c>
      <c r="O6" s="42" t="s">
        <v>181</v>
      </c>
      <c r="P6" s="28" t="s">
        <v>39</v>
      </c>
      <c r="Q6" s="43" t="s">
        <v>40</v>
      </c>
      <c r="R6" s="42" t="s">
        <v>41</v>
      </c>
    </row>
    <row r="7" spans="1:18" ht="15" customHeight="1">
      <c r="A7" s="17">
        <v>1</v>
      </c>
      <c r="B7" s="42">
        <v>2</v>
      </c>
      <c r="C7" s="42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</row>
    <row r="8" spans="1:18" ht="21" customHeight="1">
      <c r="A8" s="9"/>
      <c r="B8" s="44"/>
      <c r="C8" s="44"/>
      <c r="D8" s="45"/>
      <c r="E8" s="45"/>
      <c r="F8" s="45"/>
      <c r="G8" s="45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277" t="s">
        <v>271</v>
      </c>
      <c r="B10" s="278"/>
      <c r="C10" s="291"/>
      <c r="D10" s="45"/>
      <c r="E10" s="45"/>
      <c r="F10" s="45"/>
      <c r="G10" s="45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A11" s="20" t="s">
        <v>272</v>
      </c>
    </row>
  </sheetData>
  <mergeCells count="17">
    <mergeCell ref="L5:L6"/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9"/>
  <sheetViews>
    <sheetView showZeros="0" workbookViewId="0">
      <pane ySplit="5" topLeftCell="A6" activePane="bottomLeft" state="frozen"/>
      <selection pane="bottomLeft" activeCell="C23" sqref="C23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7" width="10.25" customWidth="1"/>
  </cols>
  <sheetData>
    <row r="1" spans="1:17" ht="13.5" customHeight="1">
      <c r="D1" s="30"/>
      <c r="F1" s="31"/>
      <c r="Q1" s="39" t="s">
        <v>273</v>
      </c>
    </row>
    <row r="2" spans="1:17" ht="35.25" customHeight="1">
      <c r="A2" s="293" t="s">
        <v>274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7" ht="24" customHeight="1">
      <c r="A3" s="295" t="str">
        <f>"单位名称："&amp;"罗平县钟山第一中学"</f>
        <v>单位名称：罗平县钟山第一中学</v>
      </c>
      <c r="B3" s="173"/>
      <c r="C3" s="173"/>
      <c r="D3" s="296"/>
      <c r="E3" s="173"/>
      <c r="F3" s="297"/>
      <c r="G3" s="173"/>
      <c r="H3" s="173"/>
      <c r="I3" s="173"/>
      <c r="J3" s="173"/>
      <c r="K3" s="32"/>
      <c r="L3" s="32"/>
      <c r="M3" s="32"/>
      <c r="N3" s="15"/>
      <c r="O3" s="15"/>
      <c r="P3" s="298" t="s">
        <v>2</v>
      </c>
      <c r="Q3" s="200"/>
    </row>
    <row r="4" spans="1:17" ht="19.5" customHeight="1">
      <c r="A4" s="176" t="s">
        <v>275</v>
      </c>
      <c r="B4" s="176" t="s">
        <v>172</v>
      </c>
      <c r="C4" s="176"/>
      <c r="D4" s="176"/>
      <c r="E4" s="176" t="s">
        <v>276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 ht="40.5" customHeight="1">
      <c r="A5" s="176"/>
      <c r="B5" s="6" t="s">
        <v>29</v>
      </c>
      <c r="C5" s="5" t="s">
        <v>32</v>
      </c>
      <c r="D5" s="34" t="s">
        <v>277</v>
      </c>
      <c r="E5" s="35" t="s">
        <v>278</v>
      </c>
      <c r="F5" s="36" t="s">
        <v>279</v>
      </c>
      <c r="G5" s="36" t="s">
        <v>280</v>
      </c>
      <c r="H5" s="36" t="s">
        <v>281</v>
      </c>
      <c r="I5" s="36" t="s">
        <v>282</v>
      </c>
      <c r="J5" s="36" t="s">
        <v>283</v>
      </c>
      <c r="K5" s="36" t="s">
        <v>284</v>
      </c>
      <c r="L5" s="36" t="s">
        <v>285</v>
      </c>
      <c r="M5" s="36" t="s">
        <v>286</v>
      </c>
      <c r="N5" s="36" t="s">
        <v>287</v>
      </c>
      <c r="O5" s="36" t="s">
        <v>288</v>
      </c>
      <c r="P5" s="36" t="s">
        <v>289</v>
      </c>
      <c r="Q5" s="36" t="s">
        <v>290</v>
      </c>
    </row>
    <row r="6" spans="1:17" ht="19.5" customHeight="1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  <c r="Q6" s="37">
        <v>17</v>
      </c>
    </row>
    <row r="7" spans="1:17" ht="18.75" customHeight="1">
      <c r="A7" s="3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8.75" customHeight="1">
      <c r="A8" s="38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4.25" customHeight="1">
      <c r="A9" s="20" t="s">
        <v>291</v>
      </c>
    </row>
  </sheetData>
  <mergeCells count="6">
    <mergeCell ref="A2:Q2"/>
    <mergeCell ref="A3:J3"/>
    <mergeCell ref="P3:Q3"/>
    <mergeCell ref="B4:D4"/>
    <mergeCell ref="E4:Q4"/>
    <mergeCell ref="A4:A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C23" sqref="C23"/>
    </sheetView>
  </sheetViews>
  <sheetFormatPr defaultColWidth="9.125" defaultRowHeight="12" customHeight="1"/>
  <cols>
    <col min="1" max="1" width="19.25" customWidth="1"/>
    <col min="2" max="2" width="17.25" customWidth="1"/>
    <col min="3" max="6" width="9" customWidth="1"/>
    <col min="7" max="7" width="7.125" customWidth="1"/>
    <col min="8" max="10" width="9" customWidth="1"/>
  </cols>
  <sheetData>
    <row r="1" spans="1:10" ht="12" customHeight="1">
      <c r="J1" s="29" t="s">
        <v>292</v>
      </c>
    </row>
    <row r="2" spans="1:10" ht="28.5" customHeight="1">
      <c r="A2" s="248" t="s">
        <v>293</v>
      </c>
      <c r="B2" s="170"/>
      <c r="C2" s="170"/>
      <c r="D2" s="170"/>
      <c r="E2" s="170"/>
      <c r="F2" s="225"/>
      <c r="G2" s="170"/>
      <c r="H2" s="225"/>
      <c r="I2" s="225"/>
      <c r="J2" s="170"/>
    </row>
    <row r="3" spans="1:10" ht="17.25" customHeight="1">
      <c r="A3" s="199" t="str">
        <f>"单位名称："&amp;"罗平县钟山第一中学"</f>
        <v>单位名称：罗平县钟山第一中学</v>
      </c>
      <c r="B3" s="200"/>
      <c r="C3" s="200"/>
      <c r="D3" s="200"/>
      <c r="E3" s="200"/>
      <c r="F3" s="200"/>
      <c r="G3" s="200"/>
      <c r="H3" s="200"/>
    </row>
    <row r="4" spans="1:10" ht="44.25" customHeight="1">
      <c r="A4" s="24" t="s">
        <v>210</v>
      </c>
      <c r="B4" s="24" t="s">
        <v>211</v>
      </c>
      <c r="C4" s="24" t="s">
        <v>212</v>
      </c>
      <c r="D4" s="24" t="s">
        <v>213</v>
      </c>
      <c r="E4" s="24" t="s">
        <v>214</v>
      </c>
      <c r="F4" s="27" t="s">
        <v>215</v>
      </c>
      <c r="G4" s="24" t="s">
        <v>216</v>
      </c>
      <c r="H4" s="27" t="s">
        <v>217</v>
      </c>
      <c r="I4" s="27" t="s">
        <v>218</v>
      </c>
      <c r="J4" s="24" t="s">
        <v>219</v>
      </c>
    </row>
    <row r="5" spans="1:10" ht="14.25" customHeight="1">
      <c r="A5" s="24">
        <v>1</v>
      </c>
      <c r="B5" s="27">
        <v>2</v>
      </c>
      <c r="C5" s="28">
        <v>3</v>
      </c>
      <c r="D5" s="28">
        <v>4</v>
      </c>
      <c r="E5" s="28">
        <v>5</v>
      </c>
      <c r="F5" s="28">
        <v>6</v>
      </c>
      <c r="G5" s="27">
        <v>7</v>
      </c>
      <c r="H5" s="28">
        <v>8</v>
      </c>
      <c r="I5" s="27">
        <v>9</v>
      </c>
      <c r="J5" s="27">
        <v>10</v>
      </c>
    </row>
    <row r="6" spans="1:10" ht="27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 ht="26.2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" customHeight="1">
      <c r="A8" s="20" t="s">
        <v>291</v>
      </c>
    </row>
  </sheetData>
  <mergeCells count="2">
    <mergeCell ref="A2:J2"/>
    <mergeCell ref="A3:H3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0"/>
  <sheetViews>
    <sheetView showZeros="0" workbookViewId="0">
      <selection activeCell="B23" sqref="B23"/>
    </sheetView>
  </sheetViews>
  <sheetFormatPr defaultColWidth="9.125" defaultRowHeight="12" customHeight="1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spans="1:8" ht="14.25" customHeight="1">
      <c r="H1" s="23" t="s">
        <v>294</v>
      </c>
    </row>
    <row r="2" spans="1:8" ht="28.5" customHeight="1">
      <c r="A2" s="287" t="s">
        <v>295</v>
      </c>
      <c r="B2" s="144"/>
      <c r="C2" s="144"/>
      <c r="D2" s="144"/>
      <c r="E2" s="144"/>
      <c r="F2" s="144"/>
      <c r="G2" s="144"/>
      <c r="H2" s="144"/>
    </row>
    <row r="3" spans="1:8" ht="13.5" customHeight="1">
      <c r="A3" s="146" t="str">
        <f>"单位名称："&amp;"罗平县钟山第一中学"</f>
        <v>单位名称：罗平县钟山第一中学</v>
      </c>
      <c r="B3" s="299"/>
      <c r="C3" s="200"/>
    </row>
    <row r="4" spans="1:8" ht="18" customHeight="1">
      <c r="A4" s="280" t="s">
        <v>244</v>
      </c>
      <c r="B4" s="280" t="s">
        <v>296</v>
      </c>
      <c r="C4" s="280" t="s">
        <v>297</v>
      </c>
      <c r="D4" s="280" t="s">
        <v>298</v>
      </c>
      <c r="E4" s="280" t="s">
        <v>299</v>
      </c>
      <c r="F4" s="300" t="s">
        <v>300</v>
      </c>
      <c r="G4" s="269"/>
      <c r="H4" s="272"/>
    </row>
    <row r="5" spans="1:8" ht="18" customHeight="1">
      <c r="A5" s="282"/>
      <c r="B5" s="282"/>
      <c r="C5" s="282"/>
      <c r="D5" s="282"/>
      <c r="E5" s="282"/>
      <c r="F5" s="24" t="s">
        <v>256</v>
      </c>
      <c r="G5" s="24" t="s">
        <v>301</v>
      </c>
      <c r="H5" s="24" t="s">
        <v>302</v>
      </c>
    </row>
    <row r="6" spans="1:8" ht="21" customHeight="1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</row>
    <row r="7" spans="1:8" ht="33" customHeight="1">
      <c r="A7" s="9"/>
      <c r="B7" s="9"/>
      <c r="C7" s="9"/>
      <c r="D7" s="9"/>
      <c r="E7" s="9"/>
      <c r="F7" s="9"/>
      <c r="G7" s="11"/>
      <c r="H7" s="11"/>
    </row>
    <row r="8" spans="1:8" ht="24" customHeight="1">
      <c r="A8" s="25" t="s">
        <v>29</v>
      </c>
      <c r="B8" s="26"/>
      <c r="C8" s="26"/>
      <c r="D8" s="26"/>
      <c r="E8" s="26"/>
      <c r="F8" s="9"/>
      <c r="G8" s="11"/>
      <c r="H8" s="11"/>
    </row>
    <row r="10" spans="1:8" ht="12" customHeight="1">
      <c r="A10" s="20" t="s">
        <v>303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pane ySplit="6" topLeftCell="A7" activePane="bottomLeft" state="frozen"/>
      <selection pane="bottomLeft" activeCell="E25" sqref="E25"/>
    </sheetView>
  </sheetViews>
  <sheetFormatPr defaultColWidth="20.625" defaultRowHeight="14.25" customHeight="1"/>
  <sheetData>
    <row r="1" spans="1:11" ht="13.5" customHeight="1">
      <c r="D1" s="14"/>
      <c r="E1" s="14"/>
      <c r="F1" s="14"/>
      <c r="G1" s="14"/>
      <c r="K1" s="21" t="s">
        <v>304</v>
      </c>
    </row>
    <row r="2" spans="1:11" ht="27.75" customHeight="1">
      <c r="A2" s="301" t="s">
        <v>305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13.5" customHeight="1">
      <c r="A3" s="199" t="str">
        <f>"单位名称："&amp;"罗平县钟山第一中学"</f>
        <v>单位名称：罗平县钟山第一中学</v>
      </c>
      <c r="B3" s="299"/>
      <c r="C3" s="299"/>
      <c r="D3" s="299"/>
      <c r="E3" s="299"/>
      <c r="F3" s="299"/>
      <c r="G3" s="299"/>
      <c r="H3" s="15"/>
      <c r="I3" s="15"/>
      <c r="J3" s="15"/>
      <c r="K3" s="132" t="s">
        <v>2</v>
      </c>
    </row>
    <row r="4" spans="1:11" ht="21.75" customHeight="1">
      <c r="A4" s="305" t="s">
        <v>200</v>
      </c>
      <c r="B4" s="305" t="s">
        <v>167</v>
      </c>
      <c r="C4" s="305" t="s">
        <v>165</v>
      </c>
      <c r="D4" s="280" t="s">
        <v>168</v>
      </c>
      <c r="E4" s="280" t="s">
        <v>169</v>
      </c>
      <c r="F4" s="280" t="s">
        <v>201</v>
      </c>
      <c r="G4" s="280" t="s">
        <v>202</v>
      </c>
      <c r="H4" s="308" t="s">
        <v>29</v>
      </c>
      <c r="I4" s="259" t="s">
        <v>306</v>
      </c>
      <c r="J4" s="260"/>
      <c r="K4" s="261"/>
    </row>
    <row r="5" spans="1:11" ht="21.75" customHeight="1">
      <c r="A5" s="306"/>
      <c r="B5" s="306"/>
      <c r="C5" s="306"/>
      <c r="D5" s="281"/>
      <c r="E5" s="281"/>
      <c r="F5" s="281"/>
      <c r="G5" s="281"/>
      <c r="H5" s="309"/>
      <c r="I5" s="280" t="s">
        <v>32</v>
      </c>
      <c r="J5" s="280" t="s">
        <v>33</v>
      </c>
      <c r="K5" s="280" t="s">
        <v>34</v>
      </c>
    </row>
    <row r="6" spans="1:11" ht="40.5" customHeight="1">
      <c r="A6" s="307"/>
      <c r="B6" s="307"/>
      <c r="C6" s="307"/>
      <c r="D6" s="282"/>
      <c r="E6" s="282"/>
      <c r="F6" s="282"/>
      <c r="G6" s="282"/>
      <c r="H6" s="310"/>
      <c r="I6" s="282" t="s">
        <v>31</v>
      </c>
      <c r="J6" s="282"/>
      <c r="K6" s="282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9"/>
      <c r="B8" s="9"/>
      <c r="C8" s="19"/>
      <c r="D8" s="19"/>
      <c r="E8" s="19"/>
      <c r="F8" s="19"/>
      <c r="G8" s="19"/>
      <c r="H8" s="11"/>
      <c r="I8" s="11"/>
      <c r="J8" s="11"/>
      <c r="K8" s="11"/>
    </row>
    <row r="9" spans="1:11" ht="18.75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</row>
    <row r="10" spans="1:11" ht="18.75" customHeight="1">
      <c r="A10" s="302" t="s">
        <v>74</v>
      </c>
      <c r="B10" s="303"/>
      <c r="C10" s="303"/>
      <c r="D10" s="303"/>
      <c r="E10" s="303"/>
      <c r="F10" s="303"/>
      <c r="G10" s="304"/>
      <c r="H10" s="11"/>
      <c r="I10" s="11"/>
      <c r="J10" s="11"/>
      <c r="K10" s="11"/>
    </row>
    <row r="11" spans="1:11" ht="14.25" customHeight="1">
      <c r="A11" s="20" t="s">
        <v>307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"/>
  <sheetViews>
    <sheetView showZeros="0" workbookViewId="0">
      <selection activeCell="L9" sqref="L9"/>
    </sheetView>
  </sheetViews>
  <sheetFormatPr defaultColWidth="8" defaultRowHeight="14.25" customHeight="1"/>
  <cols>
    <col min="1" max="2" width="15" customWidth="1"/>
    <col min="3" max="4" width="7.5" customWidth="1"/>
    <col min="5" max="8" width="11.375" customWidth="1"/>
    <col min="9" max="9" width="5.25" customWidth="1"/>
    <col min="10" max="10" width="8" customWidth="1"/>
    <col min="11" max="13" width="11.375" customWidth="1"/>
    <col min="14" max="14" width="8" customWidth="1"/>
    <col min="15" max="15" width="4.75" customWidth="1"/>
    <col min="16" max="16" width="9.625" customWidth="1"/>
    <col min="17" max="17" width="13.125" customWidth="1"/>
    <col min="18" max="19" width="9.625" customWidth="1"/>
    <col min="20" max="20" width="8" customWidth="1"/>
  </cols>
  <sheetData>
    <row r="1" spans="1:20" ht="14.25" customHeight="1">
      <c r="I1" s="41"/>
      <c r="O1" s="41"/>
      <c r="P1" s="41"/>
      <c r="Q1" s="41"/>
      <c r="R1" s="41"/>
      <c r="S1" s="141" t="s">
        <v>24</v>
      </c>
      <c r="T1" s="142" t="s">
        <v>24</v>
      </c>
    </row>
    <row r="2" spans="1:20" ht="36" customHeight="1">
      <c r="A2" s="143" t="s">
        <v>25</v>
      </c>
      <c r="B2" s="144"/>
      <c r="C2" s="144"/>
      <c r="D2" s="144"/>
      <c r="E2" s="144"/>
      <c r="F2" s="144"/>
      <c r="G2" s="144"/>
      <c r="H2" s="144"/>
      <c r="I2" s="145"/>
      <c r="J2" s="144"/>
      <c r="K2" s="144"/>
      <c r="L2" s="144"/>
      <c r="M2" s="144"/>
      <c r="N2" s="144"/>
      <c r="O2" s="145"/>
      <c r="P2" s="145"/>
      <c r="Q2" s="145"/>
      <c r="R2" s="145"/>
      <c r="S2" s="144"/>
      <c r="T2" s="145"/>
    </row>
    <row r="3" spans="1:20" ht="20.25" customHeight="1">
      <c r="A3" s="146" t="str">
        <f>"单位名称："&amp;"罗平县钟山第一中学"</f>
        <v>单位名称：罗平县钟山第一中学</v>
      </c>
      <c r="B3" s="147"/>
      <c r="C3" s="147"/>
      <c r="D3" s="147"/>
      <c r="E3" s="15"/>
      <c r="F3" s="15"/>
      <c r="G3" s="15"/>
      <c r="H3" s="15"/>
      <c r="I3" s="33"/>
      <c r="J3" s="15"/>
      <c r="K3" s="15"/>
      <c r="L3" s="15"/>
      <c r="M3" s="15"/>
      <c r="N3" s="15"/>
      <c r="O3" s="33"/>
      <c r="P3" s="33"/>
      <c r="Q3" s="33"/>
      <c r="R3" s="33"/>
      <c r="S3" s="148" t="s">
        <v>2</v>
      </c>
      <c r="T3" s="149" t="s">
        <v>26</v>
      </c>
    </row>
    <row r="4" spans="1:20" ht="18.75" customHeight="1">
      <c r="A4" s="160" t="s">
        <v>27</v>
      </c>
      <c r="B4" s="163" t="s">
        <v>28</v>
      </c>
      <c r="C4" s="163" t="s">
        <v>29</v>
      </c>
      <c r="D4" s="150" t="s">
        <v>30</v>
      </c>
      <c r="E4" s="151"/>
      <c r="F4" s="151"/>
      <c r="G4" s="151"/>
      <c r="H4" s="151"/>
      <c r="I4" s="152"/>
      <c r="J4" s="151"/>
      <c r="K4" s="151"/>
      <c r="L4" s="151"/>
      <c r="M4" s="151"/>
      <c r="N4" s="153"/>
      <c r="O4" s="150" t="s">
        <v>20</v>
      </c>
      <c r="P4" s="150"/>
      <c r="Q4" s="150"/>
      <c r="R4" s="150"/>
      <c r="S4" s="151"/>
      <c r="T4" s="154"/>
    </row>
    <row r="5" spans="1:20" ht="24.75" customHeight="1">
      <c r="A5" s="161"/>
      <c r="B5" s="164"/>
      <c r="C5" s="164"/>
      <c r="D5" s="164" t="s">
        <v>31</v>
      </c>
      <c r="E5" s="164" t="s">
        <v>32</v>
      </c>
      <c r="F5" s="164" t="s">
        <v>33</v>
      </c>
      <c r="G5" s="164" t="s">
        <v>34</v>
      </c>
      <c r="H5" s="164" t="s">
        <v>35</v>
      </c>
      <c r="I5" s="155" t="s">
        <v>36</v>
      </c>
      <c r="J5" s="156"/>
      <c r="K5" s="156"/>
      <c r="L5" s="156"/>
      <c r="M5" s="156"/>
      <c r="N5" s="157"/>
      <c r="O5" s="166" t="s">
        <v>31</v>
      </c>
      <c r="P5" s="166" t="s">
        <v>32</v>
      </c>
      <c r="Q5" s="160" t="s">
        <v>33</v>
      </c>
      <c r="R5" s="163" t="s">
        <v>34</v>
      </c>
      <c r="S5" s="169" t="s">
        <v>35</v>
      </c>
      <c r="T5" s="163" t="s">
        <v>36</v>
      </c>
    </row>
    <row r="6" spans="1:20" ht="24.75" customHeight="1">
      <c r="A6" s="162"/>
      <c r="B6" s="165"/>
      <c r="C6" s="165"/>
      <c r="D6" s="165"/>
      <c r="E6" s="165"/>
      <c r="F6" s="165"/>
      <c r="G6" s="165"/>
      <c r="H6" s="165"/>
      <c r="I6" s="8" t="s">
        <v>31</v>
      </c>
      <c r="J6" s="121" t="s">
        <v>37</v>
      </c>
      <c r="K6" s="121" t="s">
        <v>38</v>
      </c>
      <c r="L6" s="121" t="s">
        <v>39</v>
      </c>
      <c r="M6" s="121" t="s">
        <v>40</v>
      </c>
      <c r="N6" s="121" t="s">
        <v>41</v>
      </c>
      <c r="O6" s="167"/>
      <c r="P6" s="167"/>
      <c r="Q6" s="168"/>
      <c r="R6" s="167"/>
      <c r="S6" s="165"/>
      <c r="T6" s="165"/>
    </row>
    <row r="7" spans="1:20" ht="35.1" customHeight="1">
      <c r="A7" s="118">
        <v>1</v>
      </c>
      <c r="B7" s="7">
        <v>2</v>
      </c>
      <c r="C7" s="7">
        <v>3</v>
      </c>
      <c r="D7" s="7">
        <v>4</v>
      </c>
      <c r="E7" s="119">
        <v>5</v>
      </c>
      <c r="F7" s="120">
        <v>6</v>
      </c>
      <c r="G7" s="120">
        <v>7</v>
      </c>
      <c r="H7" s="119">
        <v>8</v>
      </c>
      <c r="I7" s="119">
        <v>9</v>
      </c>
      <c r="J7" s="120">
        <v>10</v>
      </c>
      <c r="K7" s="120">
        <v>11</v>
      </c>
      <c r="L7" s="119">
        <v>12</v>
      </c>
      <c r="M7" s="119">
        <v>13</v>
      </c>
      <c r="N7" s="120">
        <v>14</v>
      </c>
      <c r="O7" s="120">
        <v>15</v>
      </c>
      <c r="P7" s="119">
        <v>16</v>
      </c>
      <c r="Q7" s="122">
        <v>17</v>
      </c>
      <c r="R7" s="123">
        <v>18</v>
      </c>
      <c r="S7" s="123">
        <v>19</v>
      </c>
      <c r="T7" s="123">
        <v>20</v>
      </c>
    </row>
    <row r="8" spans="1:20" ht="35.1" customHeight="1">
      <c r="A8" s="9" t="s">
        <v>42</v>
      </c>
      <c r="B8" s="9" t="s">
        <v>43</v>
      </c>
      <c r="C8" s="83">
        <v>1438.35</v>
      </c>
      <c r="D8" s="83">
        <v>1438.35</v>
      </c>
      <c r="E8" s="83">
        <v>1437.35</v>
      </c>
      <c r="F8" s="12"/>
      <c r="G8" s="12"/>
      <c r="H8" s="12"/>
      <c r="I8" s="12">
        <v>1</v>
      </c>
      <c r="J8" s="12"/>
      <c r="K8" s="12"/>
      <c r="L8" s="12"/>
      <c r="M8" s="12"/>
      <c r="N8" s="12">
        <v>1</v>
      </c>
      <c r="O8" s="11"/>
      <c r="P8" s="11"/>
      <c r="Q8" s="11"/>
      <c r="R8" s="11"/>
      <c r="S8" s="11"/>
      <c r="T8" s="11"/>
    </row>
    <row r="9" spans="1:20" ht="35.1" customHeight="1">
      <c r="A9" s="158" t="s">
        <v>29</v>
      </c>
      <c r="B9" s="159"/>
      <c r="C9" s="83">
        <v>1438.35</v>
      </c>
      <c r="D9" s="83">
        <v>1438.35</v>
      </c>
      <c r="E9" s="83">
        <v>1437.35</v>
      </c>
      <c r="F9" s="12"/>
      <c r="G9" s="12"/>
      <c r="H9" s="12"/>
      <c r="I9" s="12">
        <v>1</v>
      </c>
      <c r="J9" s="12"/>
      <c r="K9" s="12"/>
      <c r="L9" s="12"/>
      <c r="M9" s="12"/>
      <c r="N9" s="12">
        <v>1</v>
      </c>
      <c r="O9" s="11"/>
      <c r="P9" s="11"/>
      <c r="Q9" s="11"/>
      <c r="R9" s="11"/>
      <c r="S9" s="11"/>
      <c r="T9" s="1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1"/>
  <sheetViews>
    <sheetView showZeros="0" topLeftCell="B1" workbookViewId="0">
      <selection activeCell="F14" sqref="F14"/>
    </sheetView>
  </sheetViews>
  <sheetFormatPr defaultColWidth="9.125" defaultRowHeight="14.25" customHeight="1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spans="1:7" ht="13.5" customHeight="1">
      <c r="D1" s="1"/>
      <c r="G1" s="2" t="s">
        <v>308</v>
      </c>
    </row>
    <row r="2" spans="1:7" ht="27.75" customHeight="1">
      <c r="A2" s="170" t="s">
        <v>309</v>
      </c>
      <c r="B2" s="170"/>
      <c r="C2" s="170"/>
      <c r="D2" s="170"/>
      <c r="E2" s="170"/>
      <c r="F2" s="170"/>
      <c r="G2" s="170"/>
    </row>
    <row r="3" spans="1:7" ht="13.5" customHeight="1">
      <c r="A3" s="199" t="str">
        <f>"单位名称："&amp;"罗平县钟山第一中学"</f>
        <v>单位名称：罗平县钟山第一中学</v>
      </c>
      <c r="B3" s="240"/>
      <c r="C3" s="240"/>
      <c r="D3" s="240"/>
      <c r="E3" s="4"/>
      <c r="F3" s="4"/>
      <c r="G3" s="132" t="s">
        <v>2</v>
      </c>
    </row>
    <row r="4" spans="1:7" ht="21.75" customHeight="1">
      <c r="A4" s="244" t="s">
        <v>165</v>
      </c>
      <c r="B4" s="244" t="s">
        <v>200</v>
      </c>
      <c r="C4" s="244" t="s">
        <v>167</v>
      </c>
      <c r="D4" s="223" t="s">
        <v>310</v>
      </c>
      <c r="E4" s="176" t="s">
        <v>32</v>
      </c>
      <c r="F4" s="176"/>
      <c r="G4" s="176"/>
    </row>
    <row r="5" spans="1:7" ht="21.75" customHeight="1">
      <c r="A5" s="244"/>
      <c r="B5" s="244"/>
      <c r="C5" s="244"/>
      <c r="D5" s="223"/>
      <c r="E5" s="176" t="s">
        <v>311</v>
      </c>
      <c r="F5" s="223" t="s">
        <v>312</v>
      </c>
      <c r="G5" s="223" t="s">
        <v>316</v>
      </c>
    </row>
    <row r="6" spans="1:7" ht="40.5" customHeight="1">
      <c r="A6" s="244"/>
      <c r="B6" s="244"/>
      <c r="C6" s="244"/>
      <c r="D6" s="223"/>
      <c r="E6" s="176"/>
      <c r="F6" s="223"/>
      <c r="G6" s="223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43</v>
      </c>
      <c r="B8" s="10"/>
      <c r="C8" s="10"/>
      <c r="D8" s="10"/>
      <c r="E8" s="12">
        <v>14.54</v>
      </c>
      <c r="F8" s="12"/>
      <c r="G8" s="11"/>
    </row>
    <row r="9" spans="1:7" ht="26.25" customHeight="1">
      <c r="A9" s="9"/>
      <c r="B9" s="13" t="s">
        <v>313</v>
      </c>
      <c r="C9" s="13" t="s">
        <v>197</v>
      </c>
      <c r="D9" s="13" t="s">
        <v>314</v>
      </c>
      <c r="E9" s="12">
        <v>11.94</v>
      </c>
      <c r="F9" s="12"/>
      <c r="G9" s="11"/>
    </row>
    <row r="10" spans="1:7" ht="24.75" customHeight="1">
      <c r="A10" s="10"/>
      <c r="B10" s="13" t="s">
        <v>313</v>
      </c>
      <c r="C10" s="13" t="s">
        <v>195</v>
      </c>
      <c r="D10" s="13" t="s">
        <v>314</v>
      </c>
      <c r="E10" s="12">
        <v>2.6</v>
      </c>
      <c r="F10" s="12"/>
      <c r="G10" s="11"/>
    </row>
    <row r="11" spans="1:7" ht="18.75" customHeight="1">
      <c r="A11" s="311" t="s">
        <v>29</v>
      </c>
      <c r="B11" s="312" t="s">
        <v>315</v>
      </c>
      <c r="C11" s="312"/>
      <c r="D11" s="313"/>
      <c r="E11" s="12">
        <v>14.54</v>
      </c>
      <c r="F11" s="12"/>
      <c r="G11" s="1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24"/>
  <sheetViews>
    <sheetView showZeros="0" workbookViewId="0">
      <pane ySplit="5" topLeftCell="A6" activePane="bottomLeft" state="frozen"/>
      <selection pane="bottomLeft" activeCell="B7" sqref="B7"/>
    </sheetView>
  </sheetViews>
  <sheetFormatPr defaultColWidth="9.125" defaultRowHeight="14.25" customHeight="1"/>
  <cols>
    <col min="1" max="1" width="13.875" customWidth="1"/>
    <col min="2" max="2" width="34.625" customWidth="1"/>
    <col min="3" max="4" width="7.5" customWidth="1"/>
    <col min="5" max="5" width="15.125" customWidth="1"/>
    <col min="6" max="6" width="6" customWidth="1"/>
    <col min="7" max="7" width="15.125" customWidth="1"/>
    <col min="8" max="8" width="11.375" customWidth="1"/>
    <col min="9" max="9" width="13.125" customWidth="1"/>
    <col min="10" max="10" width="19.25" customWidth="1"/>
    <col min="11" max="11" width="17.25" customWidth="1"/>
    <col min="12" max="12" width="5.25" customWidth="1"/>
    <col min="13" max="14" width="9" customWidth="1"/>
    <col min="15" max="15" width="13" customWidth="1"/>
    <col min="16" max="16" width="17.25" customWidth="1"/>
    <col min="17" max="17" width="9" customWidth="1"/>
  </cols>
  <sheetData>
    <row r="1" spans="1:17" ht="15.75" customHeight="1">
      <c r="Q1" s="23" t="s">
        <v>44</v>
      </c>
    </row>
    <row r="2" spans="1:17" ht="28.5" customHeight="1">
      <c r="A2" s="170" t="s">
        <v>45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15" customHeight="1">
      <c r="A3" s="171" t="str">
        <f>"单位名称："&amp;"罗平县钟山第一中学"</f>
        <v>单位名称：罗平县钟山第一中学</v>
      </c>
      <c r="B3" s="172"/>
      <c r="C3" s="173"/>
      <c r="D3" s="174"/>
      <c r="E3" s="173"/>
      <c r="F3" s="174"/>
      <c r="G3" s="173"/>
      <c r="H3" s="174"/>
      <c r="I3" s="174"/>
      <c r="J3" s="174"/>
      <c r="K3" s="173"/>
      <c r="L3" s="174"/>
      <c r="M3" s="173"/>
      <c r="N3" s="173"/>
      <c r="O3" s="4"/>
      <c r="P3" s="4"/>
      <c r="Q3" s="127" t="s">
        <v>2</v>
      </c>
    </row>
    <row r="4" spans="1:17" ht="17.25" customHeight="1">
      <c r="A4" s="181" t="s">
        <v>46</v>
      </c>
      <c r="B4" s="182" t="s">
        <v>47</v>
      </c>
      <c r="C4" s="184" t="s">
        <v>29</v>
      </c>
      <c r="D4" s="175" t="s">
        <v>48</v>
      </c>
      <c r="E4" s="176"/>
      <c r="F4" s="175" t="s">
        <v>49</v>
      </c>
      <c r="G4" s="176"/>
      <c r="H4" s="185" t="s">
        <v>32</v>
      </c>
      <c r="I4" s="180" t="s">
        <v>33</v>
      </c>
      <c r="J4" s="182" t="s">
        <v>50</v>
      </c>
      <c r="K4" s="186" t="s">
        <v>34</v>
      </c>
      <c r="L4" s="175" t="s">
        <v>36</v>
      </c>
      <c r="M4" s="177"/>
      <c r="N4" s="177"/>
      <c r="O4" s="177"/>
      <c r="P4" s="177"/>
      <c r="Q4" s="178"/>
    </row>
    <row r="5" spans="1:17" ht="26.25" customHeight="1">
      <c r="A5" s="176"/>
      <c r="B5" s="183"/>
      <c r="C5" s="183"/>
      <c r="D5" s="110" t="s">
        <v>29</v>
      </c>
      <c r="E5" s="110" t="s">
        <v>51</v>
      </c>
      <c r="F5" s="110" t="s">
        <v>29</v>
      </c>
      <c r="G5" s="111" t="s">
        <v>51</v>
      </c>
      <c r="H5" s="183"/>
      <c r="I5" s="183"/>
      <c r="J5" s="183"/>
      <c r="K5" s="187"/>
      <c r="L5" s="110" t="s">
        <v>31</v>
      </c>
      <c r="M5" s="115" t="s">
        <v>52</v>
      </c>
      <c r="N5" s="115" t="s">
        <v>53</v>
      </c>
      <c r="O5" s="115" t="s">
        <v>54</v>
      </c>
      <c r="P5" s="115" t="s">
        <v>55</v>
      </c>
      <c r="Q5" s="115" t="s">
        <v>56</v>
      </c>
    </row>
    <row r="6" spans="1:17" ht="16.5" customHeight="1">
      <c r="A6" s="6">
        <v>1</v>
      </c>
      <c r="B6" s="110">
        <v>2</v>
      </c>
      <c r="C6" s="110">
        <v>3</v>
      </c>
      <c r="D6" s="110">
        <v>4</v>
      </c>
      <c r="E6" s="112">
        <v>5</v>
      </c>
      <c r="F6" s="113">
        <v>6</v>
      </c>
      <c r="G6" s="112">
        <v>7</v>
      </c>
      <c r="H6" s="113">
        <v>8</v>
      </c>
      <c r="I6" s="112">
        <v>9</v>
      </c>
      <c r="J6" s="112">
        <v>10</v>
      </c>
      <c r="K6" s="112">
        <v>11</v>
      </c>
      <c r="L6" s="112">
        <v>12</v>
      </c>
      <c r="M6" s="116">
        <v>13</v>
      </c>
      <c r="N6" s="117">
        <v>14</v>
      </c>
      <c r="O6" s="117">
        <v>15</v>
      </c>
      <c r="P6" s="117">
        <v>16</v>
      </c>
      <c r="Q6" s="117">
        <v>17</v>
      </c>
    </row>
    <row r="7" spans="1:17" ht="19.5" customHeight="1">
      <c r="A7" s="114">
        <v>205</v>
      </c>
      <c r="B7" s="13" t="s">
        <v>57</v>
      </c>
      <c r="C7" s="83">
        <v>1029.08</v>
      </c>
      <c r="D7" s="83">
        <v>1028.08</v>
      </c>
      <c r="E7" s="83">
        <v>1028.08</v>
      </c>
      <c r="F7" s="12">
        <v>1</v>
      </c>
      <c r="G7" s="12"/>
      <c r="H7" s="83">
        <v>1028.08</v>
      </c>
      <c r="I7" s="12"/>
      <c r="J7" s="12"/>
      <c r="K7" s="12"/>
      <c r="L7" s="12">
        <v>1</v>
      </c>
      <c r="M7" s="12"/>
      <c r="N7" s="12"/>
      <c r="O7" s="12"/>
      <c r="P7" s="12"/>
      <c r="Q7" s="12">
        <v>1</v>
      </c>
    </row>
    <row r="8" spans="1:17" ht="19.5" customHeight="1">
      <c r="A8" s="114">
        <v>20502</v>
      </c>
      <c r="B8" s="13" t="s">
        <v>58</v>
      </c>
      <c r="C8" s="83">
        <v>1029.08</v>
      </c>
      <c r="D8" s="83">
        <v>1028.08</v>
      </c>
      <c r="E8" s="83">
        <v>1028.08</v>
      </c>
      <c r="F8" s="12">
        <v>1</v>
      </c>
      <c r="G8" s="12"/>
      <c r="H8" s="83">
        <v>1028.08</v>
      </c>
      <c r="I8" s="12"/>
      <c r="J8" s="12"/>
      <c r="K8" s="12"/>
      <c r="L8" s="12">
        <v>1</v>
      </c>
      <c r="M8" s="12"/>
      <c r="N8" s="12"/>
      <c r="O8" s="12"/>
      <c r="P8" s="12"/>
      <c r="Q8" s="12">
        <v>1</v>
      </c>
    </row>
    <row r="9" spans="1:17" ht="19.5" customHeight="1">
      <c r="A9" s="114">
        <v>2050203</v>
      </c>
      <c r="B9" s="13" t="s">
        <v>59</v>
      </c>
      <c r="C9" s="83">
        <v>1029.08</v>
      </c>
      <c r="D9" s="83">
        <v>1028.08</v>
      </c>
      <c r="E9" s="83">
        <v>1028.08</v>
      </c>
      <c r="F9" s="12">
        <v>1</v>
      </c>
      <c r="G9" s="12"/>
      <c r="H9" s="83">
        <v>1028.08</v>
      </c>
      <c r="I9" s="12"/>
      <c r="J9" s="12"/>
      <c r="K9" s="12"/>
      <c r="L9" s="12">
        <v>1</v>
      </c>
      <c r="M9" s="12"/>
      <c r="N9" s="12"/>
      <c r="O9" s="12"/>
      <c r="P9" s="12"/>
      <c r="Q9" s="12">
        <v>1</v>
      </c>
    </row>
    <row r="10" spans="1:17" ht="19.5" customHeight="1">
      <c r="A10" s="114">
        <v>208</v>
      </c>
      <c r="B10" s="13" t="s">
        <v>60</v>
      </c>
      <c r="C10" s="12">
        <v>259.35000000000002</v>
      </c>
      <c r="D10" s="12">
        <v>259.35000000000002</v>
      </c>
      <c r="E10" s="12">
        <v>259.35000000000002</v>
      </c>
      <c r="F10" s="12"/>
      <c r="G10" s="12"/>
      <c r="H10" s="12">
        <v>259.35000000000002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9.5" customHeight="1">
      <c r="A11" s="114">
        <v>20805</v>
      </c>
      <c r="B11" s="13" t="s">
        <v>61</v>
      </c>
      <c r="C11" s="12">
        <v>256.75</v>
      </c>
      <c r="D11" s="12">
        <v>256.75</v>
      </c>
      <c r="E11" s="12">
        <v>256.75</v>
      </c>
      <c r="F11" s="12"/>
      <c r="G11" s="12"/>
      <c r="H11" s="12">
        <v>256.75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9.5" customHeight="1">
      <c r="A12" s="114">
        <v>2080502</v>
      </c>
      <c r="B12" s="13" t="s">
        <v>62</v>
      </c>
      <c r="C12" s="12">
        <v>29.84</v>
      </c>
      <c r="D12" s="12">
        <v>29.84</v>
      </c>
      <c r="E12" s="12">
        <v>29.84</v>
      </c>
      <c r="F12" s="12"/>
      <c r="G12" s="12"/>
      <c r="H12" s="12">
        <v>29.84</v>
      </c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9.5" customHeight="1">
      <c r="A13" s="114">
        <v>2080505</v>
      </c>
      <c r="B13" s="13" t="s">
        <v>63</v>
      </c>
      <c r="C13" s="12">
        <v>151.27000000000001</v>
      </c>
      <c r="D13" s="12">
        <v>151.27000000000001</v>
      </c>
      <c r="E13" s="12">
        <v>151.27000000000001</v>
      </c>
      <c r="F13" s="12"/>
      <c r="G13" s="12"/>
      <c r="H13" s="12">
        <v>151.27000000000001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9.5" customHeight="1">
      <c r="A14" s="114">
        <v>2080506</v>
      </c>
      <c r="B14" s="13" t="s">
        <v>64</v>
      </c>
      <c r="C14" s="12">
        <v>75.64</v>
      </c>
      <c r="D14" s="12">
        <v>75.64</v>
      </c>
      <c r="E14" s="12">
        <v>75.64</v>
      </c>
      <c r="F14" s="12"/>
      <c r="G14" s="12"/>
      <c r="H14" s="12">
        <v>75.64</v>
      </c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19.5" customHeight="1">
      <c r="A15" s="114">
        <v>20808</v>
      </c>
      <c r="B15" s="13" t="s">
        <v>65</v>
      </c>
      <c r="C15" s="12">
        <v>2.6</v>
      </c>
      <c r="D15" s="12">
        <v>2.6</v>
      </c>
      <c r="E15" s="12">
        <v>2.6</v>
      </c>
      <c r="F15" s="12"/>
      <c r="G15" s="12"/>
      <c r="H15" s="12">
        <v>2.6</v>
      </c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19.5" customHeight="1">
      <c r="A16" s="114">
        <v>2080801</v>
      </c>
      <c r="B16" s="13" t="s">
        <v>66</v>
      </c>
      <c r="C16" s="12">
        <v>2.6</v>
      </c>
      <c r="D16" s="12">
        <v>2.6</v>
      </c>
      <c r="E16" s="12">
        <v>2.6</v>
      </c>
      <c r="F16" s="12"/>
      <c r="G16" s="12"/>
      <c r="H16" s="12">
        <v>2.6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9.5" customHeight="1">
      <c r="A17" s="114">
        <v>210</v>
      </c>
      <c r="B17" s="13" t="s">
        <v>67</v>
      </c>
      <c r="C17" s="12">
        <v>40.98</v>
      </c>
      <c r="D17" s="12">
        <v>40.98</v>
      </c>
      <c r="E17" s="12">
        <v>40.98</v>
      </c>
      <c r="F17" s="12"/>
      <c r="G17" s="12"/>
      <c r="H17" s="12">
        <v>40.98</v>
      </c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9.5" customHeight="1">
      <c r="A18" s="114">
        <v>21011</v>
      </c>
      <c r="B18" s="13" t="s">
        <v>68</v>
      </c>
      <c r="C18" s="12">
        <v>40.98</v>
      </c>
      <c r="D18" s="12">
        <v>40.98</v>
      </c>
      <c r="E18" s="12">
        <v>40.98</v>
      </c>
      <c r="F18" s="12"/>
      <c r="G18" s="12"/>
      <c r="H18" s="12">
        <v>40.98</v>
      </c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19.5" customHeight="1">
      <c r="A19" s="114">
        <v>2101102</v>
      </c>
      <c r="B19" s="13" t="s">
        <v>69</v>
      </c>
      <c r="C19" s="12">
        <v>40.07</v>
      </c>
      <c r="D19" s="12">
        <v>40.07</v>
      </c>
      <c r="E19" s="12">
        <v>40.07</v>
      </c>
      <c r="F19" s="12"/>
      <c r="G19" s="12"/>
      <c r="H19" s="12">
        <v>40.07</v>
      </c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19.5" customHeight="1">
      <c r="A20" s="114">
        <v>2101199</v>
      </c>
      <c r="B20" s="13" t="s">
        <v>70</v>
      </c>
      <c r="C20" s="12">
        <v>0.91</v>
      </c>
      <c r="D20" s="12">
        <v>0.91</v>
      </c>
      <c r="E20" s="12">
        <v>0.91</v>
      </c>
      <c r="F20" s="12"/>
      <c r="G20" s="12"/>
      <c r="H20" s="12">
        <v>0.91</v>
      </c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19.5" customHeight="1">
      <c r="A21" s="114">
        <v>221</v>
      </c>
      <c r="B21" s="13" t="s">
        <v>71</v>
      </c>
      <c r="C21" s="12">
        <v>108.94</v>
      </c>
      <c r="D21" s="12">
        <v>108.94</v>
      </c>
      <c r="E21" s="12">
        <v>108.94</v>
      </c>
      <c r="F21" s="12"/>
      <c r="G21" s="12"/>
      <c r="H21" s="12">
        <v>108.94</v>
      </c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19.5" customHeight="1">
      <c r="A22" s="114">
        <v>22102</v>
      </c>
      <c r="B22" s="13" t="s">
        <v>72</v>
      </c>
      <c r="C22" s="12">
        <v>108.94</v>
      </c>
      <c r="D22" s="12">
        <v>108.94</v>
      </c>
      <c r="E22" s="12">
        <v>108.94</v>
      </c>
      <c r="F22" s="12"/>
      <c r="G22" s="12"/>
      <c r="H22" s="12">
        <v>108.94</v>
      </c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9.5" customHeight="1">
      <c r="A23" s="114">
        <v>2210201</v>
      </c>
      <c r="B23" s="13" t="s">
        <v>73</v>
      </c>
      <c r="C23" s="12">
        <v>108.94</v>
      </c>
      <c r="D23" s="12">
        <v>108.94</v>
      </c>
      <c r="E23" s="12">
        <v>108.94</v>
      </c>
      <c r="F23" s="12"/>
      <c r="G23" s="12"/>
      <c r="H23" s="12">
        <v>108.94</v>
      </c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7.25" customHeight="1">
      <c r="A24" s="179" t="s">
        <v>74</v>
      </c>
      <c r="B24" s="180" t="s">
        <v>74</v>
      </c>
      <c r="C24" s="83">
        <v>1438.35</v>
      </c>
      <c r="D24" s="83">
        <v>1437.35</v>
      </c>
      <c r="E24" s="83">
        <v>1437.35</v>
      </c>
      <c r="F24" s="12">
        <v>1</v>
      </c>
      <c r="G24" s="12"/>
      <c r="H24" s="83">
        <v>1437.35</v>
      </c>
      <c r="I24" s="12"/>
      <c r="J24" s="12"/>
      <c r="K24" s="12"/>
      <c r="L24" s="12">
        <v>1</v>
      </c>
      <c r="M24" s="12"/>
      <c r="N24" s="12"/>
      <c r="O24" s="12"/>
      <c r="P24" s="12"/>
      <c r="Q24" s="12">
        <v>1</v>
      </c>
    </row>
  </sheetData>
  <mergeCells count="13">
    <mergeCell ref="A24:B24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16"/>
  <sheetViews>
    <sheetView showZeros="0" workbookViewId="0">
      <pane ySplit="6" topLeftCell="A7" activePane="bottomLeft" state="frozen"/>
      <selection pane="bottomLeft" activeCell="B8" sqref="B8"/>
    </sheetView>
  </sheetViews>
  <sheetFormatPr defaultColWidth="9.125" defaultRowHeight="14.25" customHeight="1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spans="1:4" ht="14.25" customHeight="1">
      <c r="A1" s="102"/>
      <c r="C1" s="108"/>
      <c r="D1" s="77" t="s">
        <v>75</v>
      </c>
    </row>
    <row r="2" spans="1:4" ht="31.5" customHeight="1">
      <c r="A2" s="188" t="s">
        <v>76</v>
      </c>
      <c r="B2" s="189"/>
      <c r="C2" s="190"/>
      <c r="D2" s="189"/>
    </row>
    <row r="3" spans="1:4" ht="17.25" customHeight="1">
      <c r="A3" s="191" t="str">
        <f>"单位名称："&amp;"罗平县钟山第一中学"</f>
        <v>单位名称：罗平县钟山第一中学</v>
      </c>
      <c r="B3" s="192"/>
      <c r="C3" s="108"/>
      <c r="D3" s="128" t="s">
        <v>2</v>
      </c>
    </row>
    <row r="4" spans="1:4" ht="19.5" customHeight="1">
      <c r="A4" s="176" t="s">
        <v>3</v>
      </c>
      <c r="B4" s="176"/>
      <c r="C4" s="193" t="s">
        <v>4</v>
      </c>
      <c r="D4" s="194"/>
    </row>
    <row r="5" spans="1:4" ht="21.75" customHeight="1">
      <c r="A5" s="176" t="s">
        <v>5</v>
      </c>
      <c r="B5" s="195" t="s">
        <v>6</v>
      </c>
      <c r="C5" s="197" t="s">
        <v>77</v>
      </c>
      <c r="D5" s="195" t="s">
        <v>6</v>
      </c>
    </row>
    <row r="6" spans="1:4" ht="17.25" customHeight="1">
      <c r="A6" s="176"/>
      <c r="B6" s="196"/>
      <c r="C6" s="197"/>
      <c r="D6" s="196"/>
    </row>
    <row r="7" spans="1:4" ht="17.25" customHeight="1">
      <c r="A7" s="9" t="s">
        <v>78</v>
      </c>
      <c r="B7" s="83">
        <v>1437.35</v>
      </c>
      <c r="C7" s="9" t="s">
        <v>79</v>
      </c>
      <c r="D7" s="83">
        <v>1437.35</v>
      </c>
    </row>
    <row r="8" spans="1:4" ht="17.25" customHeight="1">
      <c r="A8" s="9" t="s">
        <v>80</v>
      </c>
      <c r="B8" s="83">
        <v>1437.35</v>
      </c>
      <c r="C8" s="9" t="str">
        <f>"(一)"&amp;"教育支出"</f>
        <v>(一)教育支出</v>
      </c>
      <c r="D8" s="83">
        <v>1028.08</v>
      </c>
    </row>
    <row r="9" spans="1:4" ht="17.25" customHeight="1">
      <c r="A9" s="9" t="s">
        <v>81</v>
      </c>
      <c r="B9" s="12"/>
      <c r="C9" s="9" t="str">
        <f>"(二)"&amp;"社会保障和就业支出"</f>
        <v>(二)社会保障和就业支出</v>
      </c>
      <c r="D9" s="12">
        <v>259.35000000000002</v>
      </c>
    </row>
    <row r="10" spans="1:4" ht="17.25" customHeight="1">
      <c r="A10" s="9" t="s">
        <v>82</v>
      </c>
      <c r="B10" s="12"/>
      <c r="C10" s="9" t="str">
        <f>"(三)"&amp;"卫生健康支出"</f>
        <v>(三)卫生健康支出</v>
      </c>
      <c r="D10" s="12">
        <v>40.98</v>
      </c>
    </row>
    <row r="11" spans="1:4" ht="17.25" customHeight="1">
      <c r="A11" s="9" t="s">
        <v>83</v>
      </c>
      <c r="B11" s="12"/>
      <c r="C11" s="9" t="str">
        <f>"(四)"&amp;"住房保障支出"</f>
        <v>(四)住房保障支出</v>
      </c>
      <c r="D11" s="12">
        <v>108.94</v>
      </c>
    </row>
    <row r="12" spans="1:4" ht="17.25" customHeight="1">
      <c r="A12" s="9" t="s">
        <v>80</v>
      </c>
      <c r="B12" s="12"/>
      <c r="C12" s="9"/>
      <c r="D12" s="12"/>
    </row>
    <row r="13" spans="1:4" ht="17.25" customHeight="1">
      <c r="A13" s="9" t="s">
        <v>81</v>
      </c>
      <c r="B13" s="12"/>
      <c r="C13" s="9"/>
      <c r="D13" s="12"/>
    </row>
    <row r="14" spans="1:4" ht="17.25" customHeight="1">
      <c r="A14" s="9" t="s">
        <v>82</v>
      </c>
      <c r="B14" s="12"/>
      <c r="C14" s="9"/>
      <c r="D14" s="12"/>
    </row>
    <row r="15" spans="1:4" ht="14.25" customHeight="1">
      <c r="A15" s="9"/>
      <c r="B15" s="12"/>
      <c r="C15" s="9" t="s">
        <v>84</v>
      </c>
      <c r="D15" s="12"/>
    </row>
    <row r="16" spans="1:4" ht="17.25" customHeight="1">
      <c r="A16" s="109" t="s">
        <v>85</v>
      </c>
      <c r="B16" s="83">
        <v>1437.35</v>
      </c>
      <c r="C16" s="109" t="s">
        <v>23</v>
      </c>
      <c r="D16" s="83">
        <v>1437.35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4"/>
  <sheetViews>
    <sheetView showZeros="0" workbookViewId="0">
      <pane ySplit="5" topLeftCell="A6" activePane="bottomLeft" state="frozen"/>
      <selection pane="bottomLeft" activeCell="B8" sqref="B8"/>
    </sheetView>
  </sheetViews>
  <sheetFormatPr defaultColWidth="9.125" defaultRowHeight="14.25" customHeight="1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spans="1:7" ht="14.25" customHeight="1">
      <c r="D1" s="106"/>
      <c r="F1" s="30"/>
      <c r="G1" s="23" t="s">
        <v>86</v>
      </c>
    </row>
    <row r="2" spans="1:7" ht="39" customHeight="1">
      <c r="A2" s="198" t="s">
        <v>87</v>
      </c>
      <c r="B2" s="198"/>
      <c r="C2" s="198"/>
      <c r="D2" s="198"/>
      <c r="E2" s="198"/>
      <c r="F2" s="198"/>
      <c r="G2" s="198"/>
    </row>
    <row r="3" spans="1:7" ht="18" customHeight="1">
      <c r="A3" s="199" t="str">
        <f>"单位名称："&amp;"罗平县钟山第一中学"</f>
        <v>单位名称：罗平县钟山第一中学</v>
      </c>
      <c r="B3" s="200"/>
      <c r="C3" s="200"/>
      <c r="D3" s="200"/>
      <c r="E3" s="200"/>
      <c r="F3" s="58"/>
      <c r="G3" s="128" t="s">
        <v>2</v>
      </c>
    </row>
    <row r="4" spans="1:7" ht="20.25" customHeight="1">
      <c r="A4" s="201" t="s">
        <v>88</v>
      </c>
      <c r="B4" s="202"/>
      <c r="C4" s="206" t="s">
        <v>29</v>
      </c>
      <c r="D4" s="203" t="s">
        <v>48</v>
      </c>
      <c r="E4" s="176"/>
      <c r="F4" s="176"/>
      <c r="G4" s="176" t="s">
        <v>49</v>
      </c>
    </row>
    <row r="5" spans="1:7" ht="20.25" customHeight="1">
      <c r="A5" s="107" t="s">
        <v>46</v>
      </c>
      <c r="B5" s="107" t="s">
        <v>47</v>
      </c>
      <c r="C5" s="176"/>
      <c r="D5" s="37" t="s">
        <v>31</v>
      </c>
      <c r="E5" s="37" t="s">
        <v>89</v>
      </c>
      <c r="F5" s="37" t="s">
        <v>90</v>
      </c>
      <c r="G5" s="176"/>
    </row>
    <row r="6" spans="1:7" ht="13.5" customHeight="1">
      <c r="A6" s="107" t="s">
        <v>91</v>
      </c>
      <c r="B6" s="107" t="s">
        <v>92</v>
      </c>
      <c r="C6" s="107" t="s">
        <v>93</v>
      </c>
      <c r="D6" s="60" t="s">
        <v>94</v>
      </c>
      <c r="E6" s="60" t="s">
        <v>95</v>
      </c>
      <c r="F6" s="60" t="s">
        <v>96</v>
      </c>
      <c r="G6" s="84">
        <v>7</v>
      </c>
    </row>
    <row r="7" spans="1:7" ht="18" customHeight="1">
      <c r="A7" s="13">
        <v>205</v>
      </c>
      <c r="B7" s="13" t="s">
        <v>57</v>
      </c>
      <c r="C7" s="83">
        <v>1028.08</v>
      </c>
      <c r="D7" s="83">
        <v>1028.08</v>
      </c>
      <c r="E7" s="12">
        <v>998.63</v>
      </c>
      <c r="F7" s="12">
        <v>29.45</v>
      </c>
      <c r="G7" s="12"/>
    </row>
    <row r="8" spans="1:7" ht="18" customHeight="1">
      <c r="A8" s="13">
        <v>20502</v>
      </c>
      <c r="B8" s="13" t="s">
        <v>58</v>
      </c>
      <c r="C8" s="83">
        <v>1028.08</v>
      </c>
      <c r="D8" s="83">
        <v>1028.08</v>
      </c>
      <c r="E8" s="12">
        <v>998.63</v>
      </c>
      <c r="F8" s="12">
        <v>29.45</v>
      </c>
      <c r="G8" s="12"/>
    </row>
    <row r="9" spans="1:7" ht="18" customHeight="1">
      <c r="A9" s="13">
        <v>2050203</v>
      </c>
      <c r="B9" s="13" t="s">
        <v>59</v>
      </c>
      <c r="C9" s="83">
        <v>1028.08</v>
      </c>
      <c r="D9" s="83">
        <v>1028.08</v>
      </c>
      <c r="E9" s="12">
        <v>998.63</v>
      </c>
      <c r="F9" s="12">
        <v>29.45</v>
      </c>
      <c r="G9" s="12"/>
    </row>
    <row r="10" spans="1:7" ht="18" customHeight="1">
      <c r="A10" s="13">
        <v>208</v>
      </c>
      <c r="B10" s="13" t="s">
        <v>60</v>
      </c>
      <c r="C10" s="12">
        <v>259.35000000000002</v>
      </c>
      <c r="D10" s="12">
        <v>259.35000000000002</v>
      </c>
      <c r="E10" s="12">
        <v>258.83</v>
      </c>
      <c r="F10" s="12">
        <v>0.52</v>
      </c>
      <c r="G10" s="12"/>
    </row>
    <row r="11" spans="1:7" ht="18" customHeight="1">
      <c r="A11" s="13">
        <v>20805</v>
      </c>
      <c r="B11" s="13" t="s">
        <v>61</v>
      </c>
      <c r="C11" s="12">
        <v>256.75</v>
      </c>
      <c r="D11" s="12">
        <v>256.75</v>
      </c>
      <c r="E11" s="12">
        <v>256.23</v>
      </c>
      <c r="F11" s="12">
        <v>0.52</v>
      </c>
      <c r="G11" s="12"/>
    </row>
    <row r="12" spans="1:7" ht="18" customHeight="1">
      <c r="A12" s="13">
        <v>2080502</v>
      </c>
      <c r="B12" s="13" t="s">
        <v>62</v>
      </c>
      <c r="C12" s="12">
        <v>29.84</v>
      </c>
      <c r="D12" s="12">
        <v>29.84</v>
      </c>
      <c r="E12" s="12">
        <v>29.32</v>
      </c>
      <c r="F12" s="12">
        <v>0.52</v>
      </c>
      <c r="G12" s="12"/>
    </row>
    <row r="13" spans="1:7" ht="18" customHeight="1">
      <c r="A13" s="13">
        <v>2080505</v>
      </c>
      <c r="B13" s="13" t="s">
        <v>63</v>
      </c>
      <c r="C13" s="12">
        <v>151.27000000000001</v>
      </c>
      <c r="D13" s="12">
        <v>151.27000000000001</v>
      </c>
      <c r="E13" s="12">
        <v>151.27000000000001</v>
      </c>
      <c r="F13" s="12"/>
      <c r="G13" s="12"/>
    </row>
    <row r="14" spans="1:7" ht="18" customHeight="1">
      <c r="A14" s="13">
        <v>2080506</v>
      </c>
      <c r="B14" s="13" t="s">
        <v>64</v>
      </c>
      <c r="C14" s="12">
        <v>75.64</v>
      </c>
      <c r="D14" s="12">
        <v>75.64</v>
      </c>
      <c r="E14" s="12">
        <v>75.64</v>
      </c>
      <c r="F14" s="12"/>
      <c r="G14" s="12"/>
    </row>
    <row r="15" spans="1:7" ht="18" customHeight="1">
      <c r="A15" s="13">
        <v>20808</v>
      </c>
      <c r="B15" s="13" t="s">
        <v>65</v>
      </c>
      <c r="C15" s="12">
        <v>2.6</v>
      </c>
      <c r="D15" s="12">
        <v>2.6</v>
      </c>
      <c r="E15" s="12">
        <v>2.6</v>
      </c>
      <c r="F15" s="12"/>
      <c r="G15" s="12"/>
    </row>
    <row r="16" spans="1:7" ht="18" customHeight="1">
      <c r="A16" s="13">
        <v>2080801</v>
      </c>
      <c r="B16" s="13" t="s">
        <v>66</v>
      </c>
      <c r="C16" s="12">
        <v>2.6</v>
      </c>
      <c r="D16" s="12">
        <v>2.6</v>
      </c>
      <c r="E16" s="12">
        <v>2.6</v>
      </c>
      <c r="F16" s="12"/>
      <c r="G16" s="12"/>
    </row>
    <row r="17" spans="1:7" ht="18" customHeight="1">
      <c r="A17" s="13">
        <v>210</v>
      </c>
      <c r="B17" s="13" t="s">
        <v>67</v>
      </c>
      <c r="C17" s="12">
        <v>40.98</v>
      </c>
      <c r="D17" s="12">
        <v>40.98</v>
      </c>
      <c r="E17" s="12">
        <v>40.98</v>
      </c>
      <c r="F17" s="12"/>
      <c r="G17" s="12"/>
    </row>
    <row r="18" spans="1:7" ht="18" customHeight="1">
      <c r="A18" s="13">
        <v>21011</v>
      </c>
      <c r="B18" s="13" t="s">
        <v>68</v>
      </c>
      <c r="C18" s="12">
        <v>40.98</v>
      </c>
      <c r="D18" s="12">
        <v>40.98</v>
      </c>
      <c r="E18" s="12">
        <v>40.98</v>
      </c>
      <c r="F18" s="12"/>
      <c r="G18" s="12"/>
    </row>
    <row r="19" spans="1:7" ht="18" customHeight="1">
      <c r="A19" s="13">
        <v>2101102</v>
      </c>
      <c r="B19" s="13" t="s">
        <v>69</v>
      </c>
      <c r="C19" s="12">
        <v>40.07</v>
      </c>
      <c r="D19" s="12">
        <v>40.07</v>
      </c>
      <c r="E19" s="12">
        <v>40.07</v>
      </c>
      <c r="F19" s="12"/>
      <c r="G19" s="12"/>
    </row>
    <row r="20" spans="1:7" ht="18" customHeight="1">
      <c r="A20" s="13">
        <v>2101199</v>
      </c>
      <c r="B20" s="13" t="s">
        <v>70</v>
      </c>
      <c r="C20" s="12">
        <v>0.91</v>
      </c>
      <c r="D20" s="12">
        <v>0.91</v>
      </c>
      <c r="E20" s="12">
        <v>0.91</v>
      </c>
      <c r="F20" s="12"/>
      <c r="G20" s="12"/>
    </row>
    <row r="21" spans="1:7" ht="18" customHeight="1">
      <c r="A21" s="13">
        <v>221</v>
      </c>
      <c r="B21" s="13" t="s">
        <v>71</v>
      </c>
      <c r="C21" s="12">
        <v>108.94</v>
      </c>
      <c r="D21" s="12">
        <v>108.94</v>
      </c>
      <c r="E21" s="12">
        <v>108.94</v>
      </c>
      <c r="F21" s="12"/>
      <c r="G21" s="12"/>
    </row>
    <row r="22" spans="1:7" ht="18" customHeight="1">
      <c r="A22" s="13">
        <v>22102</v>
      </c>
      <c r="B22" s="13" t="s">
        <v>72</v>
      </c>
      <c r="C22" s="12">
        <v>108.94</v>
      </c>
      <c r="D22" s="12">
        <v>108.94</v>
      </c>
      <c r="E22" s="12">
        <v>108.94</v>
      </c>
      <c r="F22" s="12"/>
      <c r="G22" s="12"/>
    </row>
    <row r="23" spans="1:7" ht="18" customHeight="1">
      <c r="A23" s="13">
        <v>2210201</v>
      </c>
      <c r="B23" s="13" t="s">
        <v>73</v>
      </c>
      <c r="C23" s="12">
        <v>108.94</v>
      </c>
      <c r="D23" s="12">
        <v>108.94</v>
      </c>
      <c r="E23" s="12">
        <v>108.94</v>
      </c>
      <c r="F23" s="12"/>
      <c r="G23" s="12"/>
    </row>
    <row r="24" spans="1:7" ht="18" customHeight="1">
      <c r="A24" s="204" t="s">
        <v>74</v>
      </c>
      <c r="B24" s="205" t="s">
        <v>74</v>
      </c>
      <c r="C24" s="83">
        <v>1437.35</v>
      </c>
      <c r="D24" s="83">
        <v>1437.35</v>
      </c>
      <c r="E24" s="83">
        <v>1407.38</v>
      </c>
      <c r="F24" s="12">
        <v>29.97</v>
      </c>
      <c r="G24" s="11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Z28"/>
  <sheetViews>
    <sheetView showGridLines="0" showZeros="0" tabSelected="1" workbookViewId="0">
      <pane ySplit="6" topLeftCell="A7" activePane="bottomLeft" state="frozen"/>
      <selection pane="bottomLeft" activeCell="L10" sqref="L10"/>
    </sheetView>
  </sheetViews>
  <sheetFormatPr defaultColWidth="9.125" defaultRowHeight="14.25" customHeight="1"/>
  <cols>
    <col min="1" max="1" width="4.5" customWidth="1"/>
    <col min="2" max="2" width="6.875" customWidth="1"/>
    <col min="3" max="3" width="20" customWidth="1"/>
    <col min="4" max="5" width="7.5" customWidth="1"/>
    <col min="6" max="7" width="8.5" customWidth="1"/>
    <col min="8" max="8" width="5" customWidth="1"/>
    <col min="9" max="10" width="8.5" customWidth="1"/>
    <col min="11" max="11" width="5" customWidth="1"/>
    <col min="12" max="13" width="8.5" customWidth="1"/>
    <col min="14" max="14" width="3.75" customWidth="1"/>
    <col min="15" max="15" width="6.375" customWidth="1"/>
    <col min="16" max="16" width="31.5" customWidth="1"/>
    <col min="17" max="18" width="7.5" customWidth="1"/>
    <col min="19" max="20" width="8.5" customWidth="1"/>
    <col min="21" max="21" width="5" customWidth="1"/>
    <col min="22" max="23" width="8.5" customWidth="1"/>
    <col min="24" max="24" width="5" customWidth="1"/>
    <col min="25" max="25" width="8.5" customWidth="1"/>
    <col min="26" max="26" width="9.625" customWidth="1"/>
  </cols>
  <sheetData>
    <row r="1" spans="1:26" ht="12" customHeight="1">
      <c r="A1" s="91"/>
      <c r="D1" s="31"/>
      <c r="K1" s="31"/>
      <c r="L1" s="31"/>
      <c r="M1" s="31"/>
      <c r="Q1" s="31"/>
      <c r="W1" s="30"/>
      <c r="X1" s="30"/>
      <c r="Y1" s="30"/>
      <c r="Z1" s="29" t="s">
        <v>97</v>
      </c>
    </row>
    <row r="2" spans="1:26" ht="39" customHeight="1">
      <c r="A2" s="207" t="s">
        <v>317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9"/>
    </row>
    <row r="3" spans="1:26" ht="19.5" customHeight="1">
      <c r="A3" s="210" t="str">
        <f>"单位名称："&amp;"罗平县钟山第一中学"</f>
        <v>单位名称：罗平县钟山第一中学</v>
      </c>
      <c r="B3" s="210"/>
      <c r="C3" s="210"/>
      <c r="D3" s="31"/>
      <c r="K3" s="31"/>
      <c r="L3" s="31"/>
      <c r="M3" s="31"/>
      <c r="Q3" s="31"/>
      <c r="W3" s="58"/>
      <c r="X3" s="58"/>
      <c r="Y3" s="58"/>
      <c r="Z3" s="58" t="s">
        <v>2</v>
      </c>
    </row>
    <row r="4" spans="1:26" ht="19.5" customHeight="1">
      <c r="A4" s="194" t="s">
        <v>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 t="s">
        <v>4</v>
      </c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pans="1:26" ht="21.75" customHeight="1">
      <c r="A5" s="211" t="s">
        <v>98</v>
      </c>
      <c r="B5" s="212"/>
      <c r="C5" s="211"/>
      <c r="D5" s="194" t="s">
        <v>29</v>
      </c>
      <c r="E5" s="194" t="s">
        <v>32</v>
      </c>
      <c r="F5" s="194"/>
      <c r="G5" s="194"/>
      <c r="H5" s="194" t="s">
        <v>33</v>
      </c>
      <c r="I5" s="194"/>
      <c r="J5" s="194"/>
      <c r="K5" s="194" t="s">
        <v>34</v>
      </c>
      <c r="L5" s="194"/>
      <c r="M5" s="194"/>
      <c r="N5" s="211" t="s">
        <v>99</v>
      </c>
      <c r="O5" s="212"/>
      <c r="P5" s="211"/>
      <c r="Q5" s="194" t="s">
        <v>29</v>
      </c>
      <c r="R5" s="213" t="s">
        <v>32</v>
      </c>
      <c r="S5" s="214"/>
      <c r="T5" s="215"/>
      <c r="U5" s="213" t="s">
        <v>33</v>
      </c>
      <c r="V5" s="214"/>
      <c r="W5" s="194"/>
      <c r="X5" s="194" t="s">
        <v>34</v>
      </c>
      <c r="Y5" s="194"/>
      <c r="Z5" s="215"/>
    </row>
    <row r="6" spans="1:26" ht="17.25" customHeight="1">
      <c r="A6" s="93" t="s">
        <v>100</v>
      </c>
      <c r="B6" s="93" t="s">
        <v>101</v>
      </c>
      <c r="C6" s="93" t="s">
        <v>47</v>
      </c>
      <c r="D6" s="194"/>
      <c r="E6" s="92" t="s">
        <v>31</v>
      </c>
      <c r="F6" s="92" t="s">
        <v>48</v>
      </c>
      <c r="G6" s="92" t="s">
        <v>49</v>
      </c>
      <c r="H6" s="92" t="s">
        <v>31</v>
      </c>
      <c r="I6" s="92" t="s">
        <v>48</v>
      </c>
      <c r="J6" s="92" t="s">
        <v>49</v>
      </c>
      <c r="K6" s="92" t="s">
        <v>31</v>
      </c>
      <c r="L6" s="92" t="s">
        <v>48</v>
      </c>
      <c r="M6" s="92" t="s">
        <v>49</v>
      </c>
      <c r="N6" s="93" t="s">
        <v>100</v>
      </c>
      <c r="O6" s="93" t="s">
        <v>101</v>
      </c>
      <c r="P6" s="93" t="s">
        <v>47</v>
      </c>
      <c r="Q6" s="194"/>
      <c r="R6" s="92" t="s">
        <v>31</v>
      </c>
      <c r="S6" s="92" t="s">
        <v>48</v>
      </c>
      <c r="T6" s="92" t="s">
        <v>49</v>
      </c>
      <c r="U6" s="92" t="s">
        <v>31</v>
      </c>
      <c r="V6" s="92" t="s">
        <v>48</v>
      </c>
      <c r="W6" s="92" t="s">
        <v>49</v>
      </c>
      <c r="X6" s="92" t="s">
        <v>31</v>
      </c>
      <c r="Y6" s="92" t="s">
        <v>48</v>
      </c>
      <c r="Z6" s="103" t="s">
        <v>49</v>
      </c>
    </row>
    <row r="7" spans="1:26" ht="14.25" customHeight="1">
      <c r="A7" s="94" t="s">
        <v>91</v>
      </c>
      <c r="B7" s="94" t="s">
        <v>92</v>
      </c>
      <c r="C7" s="94" t="s">
        <v>93</v>
      </c>
      <c r="D7" s="94" t="s">
        <v>94</v>
      </c>
      <c r="E7" s="95" t="s">
        <v>95</v>
      </c>
      <c r="F7" s="95" t="s">
        <v>96</v>
      </c>
      <c r="G7" s="95" t="s">
        <v>102</v>
      </c>
      <c r="H7" s="95" t="s">
        <v>103</v>
      </c>
      <c r="I7" s="95" t="s">
        <v>104</v>
      </c>
      <c r="J7" s="95" t="s">
        <v>105</v>
      </c>
      <c r="K7" s="95" t="s">
        <v>106</v>
      </c>
      <c r="L7" s="95" t="s">
        <v>107</v>
      </c>
      <c r="M7" s="95" t="s">
        <v>108</v>
      </c>
      <c r="N7" s="95" t="s">
        <v>109</v>
      </c>
      <c r="O7" s="95" t="s">
        <v>110</v>
      </c>
      <c r="P7" s="95" t="s">
        <v>111</v>
      </c>
      <c r="Q7" s="95" t="s">
        <v>112</v>
      </c>
      <c r="R7" s="95" t="s">
        <v>113</v>
      </c>
      <c r="S7" s="95" t="s">
        <v>114</v>
      </c>
      <c r="T7" s="95" t="s">
        <v>115</v>
      </c>
      <c r="U7" s="95" t="s">
        <v>116</v>
      </c>
      <c r="V7" s="95" t="s">
        <v>117</v>
      </c>
      <c r="W7" s="95" t="s">
        <v>118</v>
      </c>
      <c r="X7" s="95" t="s">
        <v>119</v>
      </c>
      <c r="Y7" s="104">
        <v>25</v>
      </c>
      <c r="Z7" s="105">
        <v>26</v>
      </c>
    </row>
    <row r="8" spans="1:26" ht="17.25" customHeight="1">
      <c r="A8" s="96">
        <v>501</v>
      </c>
      <c r="B8" s="96"/>
      <c r="C8" s="96" t="s">
        <v>120</v>
      </c>
      <c r="D8" s="12"/>
      <c r="E8" s="12"/>
      <c r="F8" s="12"/>
      <c r="G8" s="12"/>
      <c r="H8" s="11"/>
      <c r="I8" s="11"/>
      <c r="J8" s="11"/>
      <c r="K8" s="11"/>
      <c r="L8" s="11"/>
      <c r="M8" s="11"/>
      <c r="N8" s="13">
        <v>301</v>
      </c>
      <c r="O8" s="99"/>
      <c r="P8" s="100" t="s">
        <v>121</v>
      </c>
      <c r="Q8" s="83">
        <v>1363.53</v>
      </c>
      <c r="R8" s="83">
        <v>1363.53</v>
      </c>
      <c r="S8" s="83">
        <v>1363.53</v>
      </c>
      <c r="T8" s="11"/>
      <c r="U8" s="11"/>
      <c r="V8" s="11"/>
      <c r="W8" s="11"/>
      <c r="X8" s="11"/>
      <c r="Y8" s="11"/>
      <c r="Z8" s="11"/>
    </row>
    <row r="9" spans="1:26" ht="17.25" customHeight="1">
      <c r="A9" s="96"/>
      <c r="B9" s="97" t="s">
        <v>122</v>
      </c>
      <c r="C9" s="96" t="s">
        <v>123</v>
      </c>
      <c r="D9" s="12"/>
      <c r="E9" s="12"/>
      <c r="F9" s="12"/>
      <c r="G9" s="12"/>
      <c r="H9" s="11"/>
      <c r="I9" s="11"/>
      <c r="J9" s="11"/>
      <c r="K9" s="11"/>
      <c r="L9" s="11"/>
      <c r="M9" s="11"/>
      <c r="N9" s="13"/>
      <c r="O9" s="99" t="s">
        <v>122</v>
      </c>
      <c r="P9" s="100" t="s">
        <v>124</v>
      </c>
      <c r="Q9" s="12">
        <v>451.73</v>
      </c>
      <c r="R9" s="12">
        <v>451.73</v>
      </c>
      <c r="S9" s="12">
        <v>451.73</v>
      </c>
      <c r="T9" s="11"/>
      <c r="U9" s="11"/>
      <c r="V9" s="11"/>
      <c r="W9" s="11"/>
      <c r="X9" s="11"/>
      <c r="Y9" s="11"/>
      <c r="Z9" s="11"/>
    </row>
    <row r="10" spans="1:26" ht="17.25" customHeight="1">
      <c r="A10" s="96"/>
      <c r="B10" s="97" t="s">
        <v>125</v>
      </c>
      <c r="C10" s="96" t="s">
        <v>126</v>
      </c>
      <c r="D10" s="12"/>
      <c r="E10" s="12"/>
      <c r="F10" s="12"/>
      <c r="G10" s="12"/>
      <c r="H10" s="11"/>
      <c r="I10" s="11"/>
      <c r="J10" s="11"/>
      <c r="K10" s="11"/>
      <c r="L10" s="11"/>
      <c r="M10" s="11"/>
      <c r="N10" s="13"/>
      <c r="O10" s="99" t="s">
        <v>125</v>
      </c>
      <c r="P10" s="100" t="s">
        <v>127</v>
      </c>
      <c r="Q10" s="12">
        <v>281.64</v>
      </c>
      <c r="R10" s="12">
        <v>281.64</v>
      </c>
      <c r="S10" s="12">
        <v>281.64</v>
      </c>
      <c r="T10" s="11"/>
      <c r="U10" s="11"/>
      <c r="V10" s="11"/>
      <c r="W10" s="11"/>
      <c r="X10" s="11"/>
      <c r="Y10" s="11"/>
      <c r="Z10" s="11"/>
    </row>
    <row r="11" spans="1:26" ht="17.25" customHeight="1">
      <c r="A11" s="96">
        <v>502</v>
      </c>
      <c r="B11" s="97"/>
      <c r="C11" s="96" t="s">
        <v>128</v>
      </c>
      <c r="D11" s="12"/>
      <c r="E11" s="12"/>
      <c r="F11" s="12"/>
      <c r="G11" s="12"/>
      <c r="H11" s="11"/>
      <c r="I11" s="11"/>
      <c r="J11" s="11"/>
      <c r="K11" s="11"/>
      <c r="L11" s="11"/>
      <c r="M11" s="11"/>
      <c r="N11" s="13"/>
      <c r="O11" s="99" t="s">
        <v>129</v>
      </c>
      <c r="P11" s="100" t="s">
        <v>130</v>
      </c>
      <c r="Q11" s="12">
        <v>2.25</v>
      </c>
      <c r="R11" s="12">
        <v>2.25</v>
      </c>
      <c r="S11" s="12">
        <v>2.25</v>
      </c>
      <c r="T11" s="11"/>
      <c r="U11" s="11"/>
      <c r="V11" s="11"/>
      <c r="W11" s="11"/>
      <c r="X11" s="11"/>
      <c r="Y11" s="11"/>
      <c r="Z11" s="11"/>
    </row>
    <row r="12" spans="1:26" ht="17.25" customHeight="1">
      <c r="A12" s="96"/>
      <c r="B12" s="97" t="s">
        <v>122</v>
      </c>
      <c r="C12" s="96" t="s">
        <v>131</v>
      </c>
      <c r="D12" s="12"/>
      <c r="E12" s="12"/>
      <c r="F12" s="12"/>
      <c r="G12" s="12"/>
      <c r="H12" s="11"/>
      <c r="I12" s="11"/>
      <c r="J12" s="11"/>
      <c r="K12" s="11"/>
      <c r="L12" s="11"/>
      <c r="M12" s="11"/>
      <c r="N12" s="13"/>
      <c r="O12" s="99" t="s">
        <v>132</v>
      </c>
      <c r="P12" s="100" t="s">
        <v>133</v>
      </c>
      <c r="Q12" s="12">
        <v>251.08</v>
      </c>
      <c r="R12" s="12">
        <v>251.08</v>
      </c>
      <c r="S12" s="12">
        <v>251.08</v>
      </c>
      <c r="T12" s="11"/>
      <c r="U12" s="11"/>
      <c r="V12" s="11"/>
      <c r="W12" s="11"/>
      <c r="X12" s="11"/>
      <c r="Y12" s="11"/>
      <c r="Z12" s="11"/>
    </row>
    <row r="13" spans="1:26" ht="17.25" customHeight="1">
      <c r="A13" s="96">
        <v>505</v>
      </c>
      <c r="B13" s="97"/>
      <c r="C13" s="96" t="s">
        <v>134</v>
      </c>
      <c r="D13" s="83">
        <v>1393.5</v>
      </c>
      <c r="E13" s="83">
        <v>1393.5</v>
      </c>
      <c r="F13" s="83">
        <v>1393.5</v>
      </c>
      <c r="G13" s="12"/>
      <c r="H13" s="11"/>
      <c r="I13" s="11"/>
      <c r="J13" s="11"/>
      <c r="K13" s="11"/>
      <c r="L13" s="11"/>
      <c r="M13" s="11"/>
      <c r="N13" s="13"/>
      <c r="O13" s="99" t="s">
        <v>135</v>
      </c>
      <c r="P13" s="100" t="s">
        <v>136</v>
      </c>
      <c r="Q13" s="12">
        <v>151.27000000000001</v>
      </c>
      <c r="R13" s="12">
        <v>151.27000000000001</v>
      </c>
      <c r="S13" s="12">
        <v>151.27000000000001</v>
      </c>
      <c r="T13" s="11"/>
      <c r="U13" s="11"/>
      <c r="V13" s="11"/>
      <c r="W13" s="11"/>
      <c r="X13" s="11"/>
      <c r="Y13" s="11"/>
      <c r="Z13" s="11"/>
    </row>
    <row r="14" spans="1:26" ht="17.25" customHeight="1">
      <c r="A14" s="96"/>
      <c r="B14" s="97" t="s">
        <v>122</v>
      </c>
      <c r="C14" s="96" t="s">
        <v>121</v>
      </c>
      <c r="D14" s="83">
        <v>1363.53</v>
      </c>
      <c r="E14" s="83">
        <v>1363.53</v>
      </c>
      <c r="F14" s="83">
        <v>1363.53</v>
      </c>
      <c r="G14" s="12"/>
      <c r="H14" s="11"/>
      <c r="I14" s="11"/>
      <c r="J14" s="11"/>
      <c r="K14" s="11"/>
      <c r="L14" s="11"/>
      <c r="M14" s="11"/>
      <c r="N14" s="13"/>
      <c r="O14" s="99" t="s">
        <v>137</v>
      </c>
      <c r="P14" s="100" t="s">
        <v>138</v>
      </c>
      <c r="Q14" s="12">
        <v>75.64</v>
      </c>
      <c r="R14" s="12">
        <v>75.64</v>
      </c>
      <c r="S14" s="12">
        <v>75.64</v>
      </c>
      <c r="T14" s="11"/>
      <c r="U14" s="11"/>
      <c r="V14" s="11"/>
      <c r="W14" s="11"/>
      <c r="X14" s="11"/>
      <c r="Y14" s="11"/>
      <c r="Z14" s="11"/>
    </row>
    <row r="15" spans="1:26" ht="17.25" customHeight="1">
      <c r="A15" s="96"/>
      <c r="B15" s="97" t="s">
        <v>125</v>
      </c>
      <c r="C15" s="96" t="s">
        <v>139</v>
      </c>
      <c r="D15" s="12">
        <v>29.97</v>
      </c>
      <c r="E15" s="12">
        <v>29.97</v>
      </c>
      <c r="F15" s="12">
        <v>29.97</v>
      </c>
      <c r="G15" s="12"/>
      <c r="H15" s="11"/>
      <c r="I15" s="11"/>
      <c r="J15" s="11"/>
      <c r="K15" s="11"/>
      <c r="L15" s="11"/>
      <c r="M15" s="11"/>
      <c r="N15" s="13"/>
      <c r="O15" s="99">
        <v>10</v>
      </c>
      <c r="P15" s="100" t="s">
        <v>140</v>
      </c>
      <c r="Q15" s="12">
        <v>40.07</v>
      </c>
      <c r="R15" s="12">
        <v>40.07</v>
      </c>
      <c r="S15" s="12">
        <v>40.07</v>
      </c>
      <c r="T15" s="11"/>
      <c r="U15" s="11"/>
      <c r="V15" s="11"/>
      <c r="W15" s="11"/>
      <c r="X15" s="11"/>
      <c r="Y15" s="11"/>
      <c r="Z15" s="11"/>
    </row>
    <row r="16" spans="1:26" ht="17.25" customHeight="1">
      <c r="A16" s="96">
        <v>509</v>
      </c>
      <c r="B16" s="97"/>
      <c r="C16" s="96" t="s">
        <v>141</v>
      </c>
      <c r="D16" s="12">
        <v>43.85</v>
      </c>
      <c r="E16" s="12">
        <v>43.85</v>
      </c>
      <c r="F16" s="12">
        <v>43.85</v>
      </c>
      <c r="G16" s="12"/>
      <c r="H16" s="11"/>
      <c r="I16" s="11"/>
      <c r="J16" s="11"/>
      <c r="K16" s="11"/>
      <c r="L16" s="11"/>
      <c r="M16" s="11"/>
      <c r="N16" s="13"/>
      <c r="O16" s="99">
        <v>12</v>
      </c>
      <c r="P16" s="100" t="s">
        <v>142</v>
      </c>
      <c r="Q16" s="12">
        <v>0.91</v>
      </c>
      <c r="R16" s="12">
        <v>0.91</v>
      </c>
      <c r="S16" s="12">
        <v>0.91</v>
      </c>
      <c r="T16" s="11"/>
      <c r="U16" s="11"/>
      <c r="V16" s="11"/>
      <c r="W16" s="11"/>
      <c r="X16" s="11"/>
      <c r="Y16" s="11"/>
      <c r="Z16" s="11"/>
    </row>
    <row r="17" spans="1:26" ht="17.25" customHeight="1">
      <c r="A17" s="96"/>
      <c r="B17" s="97" t="s">
        <v>122</v>
      </c>
      <c r="C17" s="96" t="s">
        <v>143</v>
      </c>
      <c r="D17" s="12">
        <v>14.54</v>
      </c>
      <c r="E17" s="12">
        <v>14.54</v>
      </c>
      <c r="F17" s="12">
        <v>14.54</v>
      </c>
      <c r="G17" s="12"/>
      <c r="H17" s="11"/>
      <c r="I17" s="11"/>
      <c r="J17" s="11"/>
      <c r="K17" s="11"/>
      <c r="L17" s="11"/>
      <c r="M17" s="11"/>
      <c r="N17" s="13"/>
      <c r="O17" s="99">
        <v>13</v>
      </c>
      <c r="P17" s="100" t="s">
        <v>73</v>
      </c>
      <c r="Q17" s="12">
        <v>108.94</v>
      </c>
      <c r="R17" s="12">
        <v>108.94</v>
      </c>
      <c r="S17" s="12">
        <v>108.94</v>
      </c>
      <c r="T17" s="11"/>
      <c r="U17" s="11"/>
      <c r="V17" s="11"/>
      <c r="W17" s="11"/>
      <c r="X17" s="11"/>
      <c r="Y17" s="11"/>
      <c r="Z17" s="11"/>
    </row>
    <row r="18" spans="1:26" ht="17.25" customHeight="1">
      <c r="A18" s="96"/>
      <c r="B18" s="97" t="s">
        <v>144</v>
      </c>
      <c r="C18" s="96" t="s">
        <v>145</v>
      </c>
      <c r="D18" s="12">
        <v>29.32</v>
      </c>
      <c r="E18" s="12">
        <v>29.32</v>
      </c>
      <c r="F18" s="12">
        <v>29.32</v>
      </c>
      <c r="G18" s="12"/>
      <c r="H18" s="11"/>
      <c r="I18" s="11"/>
      <c r="J18" s="11"/>
      <c r="K18" s="11"/>
      <c r="L18" s="11"/>
      <c r="M18" s="11"/>
      <c r="N18" s="13">
        <v>302</v>
      </c>
      <c r="O18" s="99"/>
      <c r="P18" s="100" t="s">
        <v>139</v>
      </c>
      <c r="Q18" s="12">
        <v>29.97</v>
      </c>
      <c r="R18" s="12">
        <v>29.97</v>
      </c>
      <c r="S18" s="12">
        <v>29.97</v>
      </c>
      <c r="T18" s="11"/>
      <c r="U18" s="11"/>
      <c r="V18" s="11"/>
      <c r="W18" s="11"/>
      <c r="X18" s="11"/>
      <c r="Y18" s="11"/>
      <c r="Z18" s="11"/>
    </row>
    <row r="19" spans="1:26" ht="17.25" customHeight="1">
      <c r="A19" s="98"/>
      <c r="B19" s="98"/>
      <c r="C19" s="9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/>
      <c r="O19" s="99" t="s">
        <v>122</v>
      </c>
      <c r="P19" s="100" t="s">
        <v>146</v>
      </c>
      <c r="Q19" s="12"/>
      <c r="R19" s="12"/>
      <c r="S19" s="12"/>
      <c r="T19" s="11"/>
      <c r="U19" s="11"/>
      <c r="V19" s="11"/>
      <c r="W19" s="11"/>
      <c r="X19" s="11"/>
      <c r="Y19" s="11"/>
      <c r="Z19" s="11"/>
    </row>
    <row r="20" spans="1:26" ht="17.25" customHeight="1">
      <c r="A20" s="98"/>
      <c r="B20" s="98"/>
      <c r="C20" s="9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/>
      <c r="O20" s="99">
        <v>28</v>
      </c>
      <c r="P20" s="100" t="s">
        <v>147</v>
      </c>
      <c r="Q20" s="12">
        <v>18.16</v>
      </c>
      <c r="R20" s="12">
        <v>18.16</v>
      </c>
      <c r="S20" s="12">
        <v>18.16</v>
      </c>
      <c r="T20" s="11"/>
      <c r="U20" s="11"/>
      <c r="V20" s="11"/>
      <c r="W20" s="11"/>
      <c r="X20" s="11"/>
      <c r="Y20" s="11"/>
      <c r="Z20" s="11"/>
    </row>
    <row r="21" spans="1:26" ht="17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/>
      <c r="O21" s="99">
        <v>29</v>
      </c>
      <c r="P21" s="100" t="s">
        <v>148</v>
      </c>
      <c r="Q21" s="12">
        <v>11.29</v>
      </c>
      <c r="R21" s="12">
        <v>11.29</v>
      </c>
      <c r="S21" s="12">
        <v>11.29</v>
      </c>
      <c r="T21" s="11"/>
      <c r="U21" s="11"/>
      <c r="V21" s="11"/>
      <c r="W21" s="11"/>
      <c r="X21" s="11"/>
      <c r="Y21" s="11"/>
      <c r="Z21" s="11"/>
    </row>
    <row r="22" spans="1:26" ht="17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/>
      <c r="O22" s="99">
        <v>39</v>
      </c>
      <c r="P22" s="100" t="s">
        <v>149</v>
      </c>
      <c r="Q22" s="12"/>
      <c r="R22" s="12"/>
      <c r="S22" s="12"/>
      <c r="T22" s="11"/>
      <c r="U22" s="11"/>
      <c r="V22" s="11"/>
      <c r="W22" s="11"/>
      <c r="X22" s="11"/>
      <c r="Y22" s="11"/>
      <c r="Z22" s="11"/>
    </row>
    <row r="23" spans="1:26" ht="17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/>
      <c r="O23" s="99">
        <v>99</v>
      </c>
      <c r="P23" s="100" t="s">
        <v>150</v>
      </c>
      <c r="Q23" s="12">
        <v>0.52</v>
      </c>
      <c r="R23" s="12">
        <v>0.52</v>
      </c>
      <c r="S23" s="12">
        <v>0.52</v>
      </c>
      <c r="T23" s="11"/>
      <c r="U23" s="11"/>
      <c r="V23" s="11"/>
      <c r="W23" s="11"/>
      <c r="X23" s="11"/>
      <c r="Y23" s="11"/>
      <c r="Z23" s="11"/>
    </row>
    <row r="24" spans="1:26" ht="17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v>303</v>
      </c>
      <c r="O24" s="99"/>
      <c r="P24" s="100" t="s">
        <v>141</v>
      </c>
      <c r="Q24" s="12">
        <v>43.85</v>
      </c>
      <c r="R24" s="12">
        <v>43.85</v>
      </c>
      <c r="S24" s="12">
        <v>43.85</v>
      </c>
      <c r="T24" s="11"/>
      <c r="U24" s="11"/>
      <c r="V24" s="11"/>
      <c r="W24" s="11"/>
      <c r="X24" s="11"/>
      <c r="Y24" s="11"/>
      <c r="Z24" s="11"/>
    </row>
    <row r="25" spans="1:26" ht="17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/>
      <c r="O25" s="99" t="s">
        <v>125</v>
      </c>
      <c r="P25" s="100" t="s">
        <v>151</v>
      </c>
      <c r="Q25" s="12">
        <v>29.32</v>
      </c>
      <c r="R25" s="12">
        <v>29.32</v>
      </c>
      <c r="S25" s="12">
        <v>29.32</v>
      </c>
      <c r="T25" s="11"/>
      <c r="U25" s="11"/>
      <c r="V25" s="11"/>
      <c r="W25" s="11"/>
      <c r="X25" s="11"/>
      <c r="Y25" s="11"/>
      <c r="Z25" s="11"/>
    </row>
    <row r="26" spans="1:26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/>
      <c r="O26" s="99" t="s">
        <v>144</v>
      </c>
      <c r="P26" s="100" t="s">
        <v>152</v>
      </c>
      <c r="Q26" s="12">
        <v>14.54</v>
      </c>
      <c r="R26" s="12">
        <v>14.54</v>
      </c>
      <c r="S26" s="12">
        <v>14.54</v>
      </c>
      <c r="T26" s="11"/>
      <c r="U26" s="11"/>
      <c r="V26" s="11"/>
      <c r="W26" s="11"/>
      <c r="X26" s="11"/>
      <c r="Y26" s="11"/>
      <c r="Z26" s="11"/>
    </row>
    <row r="27" spans="1:26" ht="17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1"/>
      <c r="O27" s="101" t="s">
        <v>137</v>
      </c>
      <c r="P27" s="100" t="s">
        <v>153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25" customHeight="1">
      <c r="A28" s="216" t="s">
        <v>23</v>
      </c>
      <c r="B28" s="217"/>
      <c r="C28" s="218"/>
      <c r="D28" s="83">
        <v>1437.35</v>
      </c>
      <c r="E28" s="83">
        <v>1437.35</v>
      </c>
      <c r="F28" s="83">
        <v>1437.35</v>
      </c>
      <c r="G28" s="11"/>
      <c r="H28" s="11"/>
      <c r="I28" s="11"/>
      <c r="J28" s="11"/>
      <c r="K28" s="11"/>
      <c r="L28" s="11"/>
      <c r="M28" s="11"/>
      <c r="N28" s="219" t="s">
        <v>23</v>
      </c>
      <c r="O28" s="219"/>
      <c r="P28" s="219"/>
      <c r="Q28" s="83">
        <v>1437.35</v>
      </c>
      <c r="R28" s="83">
        <v>1437.35</v>
      </c>
      <c r="S28" s="83">
        <v>1437.35</v>
      </c>
      <c r="T28" s="11"/>
      <c r="U28" s="11"/>
      <c r="V28" s="11"/>
      <c r="W28" s="11"/>
      <c r="X28" s="11"/>
      <c r="Y28" s="11"/>
      <c r="Z28" s="11"/>
    </row>
  </sheetData>
  <mergeCells count="16">
    <mergeCell ref="A28:C28"/>
    <mergeCell ref="N28:P28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8"/>
  <sheetViews>
    <sheetView showZeros="0" workbookViewId="0">
      <selection activeCell="B21" sqref="B21"/>
    </sheetView>
  </sheetViews>
  <sheetFormatPr defaultColWidth="9.125" defaultRowHeight="14.25" customHeight="1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spans="1:6" ht="14.25" customHeight="1">
      <c r="A1" s="86"/>
      <c r="B1" s="86"/>
      <c r="C1" s="40"/>
      <c r="F1" s="87" t="s">
        <v>154</v>
      </c>
    </row>
    <row r="2" spans="1:6" ht="25.5" customHeight="1">
      <c r="A2" s="220" t="s">
        <v>155</v>
      </c>
      <c r="B2" s="220"/>
      <c r="C2" s="220"/>
      <c r="D2" s="220"/>
      <c r="E2" s="220"/>
      <c r="F2" s="220"/>
    </row>
    <row r="3" spans="1:6" ht="15.75" customHeight="1">
      <c r="A3" s="199" t="str">
        <f>"单位名称："&amp;"罗平县钟山第一中学"</f>
        <v>单位名称：罗平县钟山第一中学</v>
      </c>
      <c r="B3" s="221"/>
      <c r="C3" s="222"/>
      <c r="D3" s="200"/>
      <c r="F3" s="129" t="s">
        <v>2</v>
      </c>
    </row>
    <row r="4" spans="1:6" ht="19.5" customHeight="1">
      <c r="A4" s="223" t="s">
        <v>156</v>
      </c>
      <c r="B4" s="176" t="s">
        <v>157</v>
      </c>
      <c r="C4" s="176" t="s">
        <v>158</v>
      </c>
      <c r="D4" s="176"/>
      <c r="E4" s="176"/>
      <c r="F4" s="176" t="s">
        <v>159</v>
      </c>
    </row>
    <row r="5" spans="1:6" ht="19.5" customHeight="1">
      <c r="A5" s="223"/>
      <c r="B5" s="176"/>
      <c r="C5" s="37" t="s">
        <v>31</v>
      </c>
      <c r="D5" s="37" t="s">
        <v>160</v>
      </c>
      <c r="E5" s="37" t="s">
        <v>161</v>
      </c>
      <c r="F5" s="176"/>
    </row>
    <row r="6" spans="1:6" ht="18.75" customHeight="1">
      <c r="A6" s="88">
        <v>1</v>
      </c>
      <c r="B6" s="88">
        <v>2</v>
      </c>
      <c r="C6" s="89">
        <v>3</v>
      </c>
      <c r="D6" s="88">
        <v>4</v>
      </c>
      <c r="E6" s="88">
        <v>5</v>
      </c>
      <c r="F6" s="88">
        <v>6</v>
      </c>
    </row>
    <row r="7" spans="1:6" ht="18.75" customHeight="1">
      <c r="A7" s="90"/>
      <c r="B7" s="11"/>
      <c r="C7" s="11"/>
      <c r="D7" s="11"/>
      <c r="E7" s="11"/>
      <c r="F7" s="90"/>
    </row>
    <row r="8" spans="1:6" ht="14.25" customHeight="1">
      <c r="A8" s="20" t="s">
        <v>162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9"/>
  <sheetViews>
    <sheetView showZeros="0" workbookViewId="0">
      <pane ySplit="7" topLeftCell="A8" activePane="bottomLeft" state="frozen"/>
      <selection pane="bottomLeft" activeCell="C13" sqref="C13"/>
    </sheetView>
  </sheetViews>
  <sheetFormatPr defaultColWidth="9.125" defaultRowHeight="14.25" customHeight="1" outlineLevelRow="1"/>
  <cols>
    <col min="1" max="1" width="16" customWidth="1"/>
    <col min="2" max="2" width="18" customWidth="1"/>
    <col min="3" max="3" width="23.875" customWidth="1"/>
    <col min="4" max="4" width="13" customWidth="1"/>
    <col min="5" max="6" width="17.25" customWidth="1"/>
    <col min="7" max="7" width="22.25" customWidth="1"/>
    <col min="8" max="9" width="7.5" customWidth="1"/>
    <col min="10" max="13" width="6.625" customWidth="1"/>
    <col min="14" max="14" width="9" customWidth="1"/>
    <col min="15" max="26" width="8.625" customWidth="1"/>
  </cols>
  <sheetData>
    <row r="1" spans="1:26" ht="16.5" customHeight="1">
      <c r="B1" s="78"/>
      <c r="D1" s="79"/>
      <c r="E1" s="79"/>
      <c r="F1" s="79"/>
      <c r="G1" s="79"/>
      <c r="H1" s="80"/>
      <c r="I1" s="80"/>
      <c r="K1" s="80"/>
      <c r="L1" s="80"/>
      <c r="M1" s="80"/>
      <c r="P1" s="80"/>
      <c r="T1" s="80"/>
      <c r="X1" s="78"/>
      <c r="Z1" s="29" t="s">
        <v>163</v>
      </c>
    </row>
    <row r="2" spans="1:26" ht="26.25" customHeight="1">
      <c r="A2" s="224" t="s">
        <v>164</v>
      </c>
      <c r="B2" s="225"/>
      <c r="C2" s="225"/>
      <c r="D2" s="225"/>
      <c r="E2" s="225"/>
      <c r="F2" s="225"/>
      <c r="G2" s="225"/>
      <c r="H2" s="225"/>
      <c r="I2" s="225"/>
      <c r="J2" s="170"/>
      <c r="K2" s="225"/>
      <c r="L2" s="225"/>
      <c r="M2" s="225"/>
      <c r="N2" s="170"/>
      <c r="O2" s="170"/>
      <c r="P2" s="225"/>
      <c r="Q2" s="170"/>
      <c r="R2" s="170"/>
      <c r="S2" s="170"/>
      <c r="T2" s="225"/>
      <c r="U2" s="225"/>
      <c r="V2" s="225"/>
      <c r="W2" s="225"/>
      <c r="X2" s="225"/>
      <c r="Y2" s="225"/>
      <c r="Z2" s="225"/>
    </row>
    <row r="3" spans="1:26" ht="15" customHeight="1">
      <c r="A3" s="199" t="str">
        <f>"单位名称："&amp;"罗平县钟山第一中学"</f>
        <v>单位名称：罗平县钟山第一中学</v>
      </c>
      <c r="B3" s="226"/>
      <c r="C3" s="226"/>
      <c r="D3" s="226"/>
      <c r="E3" s="226"/>
      <c r="F3" s="226"/>
      <c r="G3" s="226"/>
      <c r="H3" s="81"/>
      <c r="I3" s="81"/>
      <c r="J3" s="4"/>
      <c r="K3" s="81"/>
      <c r="L3" s="81"/>
      <c r="M3" s="81"/>
      <c r="N3" s="4"/>
      <c r="O3" s="4"/>
      <c r="P3" s="81"/>
      <c r="Q3" s="4"/>
      <c r="R3" s="4"/>
      <c r="S3" s="4"/>
      <c r="T3" s="81"/>
      <c r="X3" s="78"/>
      <c r="Z3" s="130" t="s">
        <v>2</v>
      </c>
    </row>
    <row r="4" spans="1:26" ht="18" customHeight="1">
      <c r="A4" s="233" t="s">
        <v>165</v>
      </c>
      <c r="B4" s="233" t="s">
        <v>166</v>
      </c>
      <c r="C4" s="233" t="s">
        <v>167</v>
      </c>
      <c r="D4" s="233" t="s">
        <v>168</v>
      </c>
      <c r="E4" s="233" t="s">
        <v>169</v>
      </c>
      <c r="F4" s="233" t="s">
        <v>170</v>
      </c>
      <c r="G4" s="233" t="s">
        <v>171</v>
      </c>
      <c r="H4" s="206" t="s">
        <v>172</v>
      </c>
      <c r="I4" s="206" t="s">
        <v>172</v>
      </c>
      <c r="J4" s="176"/>
      <c r="K4" s="206"/>
      <c r="L4" s="206"/>
      <c r="M4" s="206"/>
      <c r="N4" s="176"/>
      <c r="O4" s="176"/>
      <c r="P4" s="206"/>
      <c r="Q4" s="176"/>
      <c r="R4" s="176"/>
      <c r="S4" s="176"/>
      <c r="T4" s="227" t="s">
        <v>35</v>
      </c>
      <c r="U4" s="206" t="s">
        <v>36</v>
      </c>
      <c r="V4" s="206"/>
      <c r="W4" s="206"/>
      <c r="X4" s="206"/>
      <c r="Y4" s="206"/>
      <c r="Z4" s="206"/>
    </row>
    <row r="5" spans="1:26" ht="18" customHeight="1">
      <c r="A5" s="234"/>
      <c r="B5" s="237"/>
      <c r="C5" s="234"/>
      <c r="D5" s="234"/>
      <c r="E5" s="234"/>
      <c r="F5" s="234"/>
      <c r="G5" s="234"/>
      <c r="H5" s="206" t="s">
        <v>173</v>
      </c>
      <c r="I5" s="206" t="s">
        <v>32</v>
      </c>
      <c r="J5" s="176"/>
      <c r="K5" s="206"/>
      <c r="L5" s="206"/>
      <c r="M5" s="206"/>
      <c r="N5" s="176"/>
      <c r="O5" s="176"/>
      <c r="P5" s="206"/>
      <c r="Q5" s="176" t="s">
        <v>174</v>
      </c>
      <c r="R5" s="176"/>
      <c r="S5" s="176"/>
      <c r="T5" s="233" t="s">
        <v>35</v>
      </c>
      <c r="U5" s="206" t="s">
        <v>36</v>
      </c>
      <c r="V5" s="227" t="s">
        <v>37</v>
      </c>
      <c r="W5" s="206" t="s">
        <v>36</v>
      </c>
      <c r="X5" s="227" t="s">
        <v>39</v>
      </c>
      <c r="Y5" s="227" t="s">
        <v>40</v>
      </c>
      <c r="Z5" s="228" t="s">
        <v>41</v>
      </c>
    </row>
    <row r="6" spans="1:26" ht="14.25" customHeight="1">
      <c r="A6" s="235"/>
      <c r="B6" s="235"/>
      <c r="C6" s="235"/>
      <c r="D6" s="235"/>
      <c r="E6" s="235"/>
      <c r="F6" s="235"/>
      <c r="G6" s="235"/>
      <c r="H6" s="235"/>
      <c r="I6" s="229" t="s">
        <v>175</v>
      </c>
      <c r="J6" s="228" t="s">
        <v>176</v>
      </c>
      <c r="K6" s="233" t="s">
        <v>177</v>
      </c>
      <c r="L6" s="233" t="s">
        <v>178</v>
      </c>
      <c r="M6" s="233" t="s">
        <v>179</v>
      </c>
      <c r="N6" s="233" t="s">
        <v>180</v>
      </c>
      <c r="O6" s="233" t="s">
        <v>33</v>
      </c>
      <c r="P6" s="233" t="s">
        <v>34</v>
      </c>
      <c r="Q6" s="233" t="s">
        <v>32</v>
      </c>
      <c r="R6" s="233" t="s">
        <v>33</v>
      </c>
      <c r="S6" s="233" t="s">
        <v>34</v>
      </c>
      <c r="T6" s="235"/>
      <c r="U6" s="233" t="s">
        <v>31</v>
      </c>
      <c r="V6" s="233" t="s">
        <v>37</v>
      </c>
      <c r="W6" s="233" t="s">
        <v>181</v>
      </c>
      <c r="X6" s="233" t="s">
        <v>39</v>
      </c>
      <c r="Y6" s="233" t="s">
        <v>40</v>
      </c>
      <c r="Z6" s="233" t="s">
        <v>41</v>
      </c>
    </row>
    <row r="7" spans="1:26" ht="37.5" customHeight="1">
      <c r="A7" s="236"/>
      <c r="B7" s="236"/>
      <c r="C7" s="236"/>
      <c r="D7" s="236"/>
      <c r="E7" s="236"/>
      <c r="F7" s="236"/>
      <c r="G7" s="236"/>
      <c r="H7" s="236"/>
      <c r="I7" s="28" t="s">
        <v>31</v>
      </c>
      <c r="J7" s="28" t="s">
        <v>182</v>
      </c>
      <c r="K7" s="238" t="s">
        <v>176</v>
      </c>
      <c r="L7" s="238" t="s">
        <v>178</v>
      </c>
      <c r="M7" s="238" t="s">
        <v>179</v>
      </c>
      <c r="N7" s="238" t="s">
        <v>180</v>
      </c>
      <c r="O7" s="238" t="s">
        <v>180</v>
      </c>
      <c r="P7" s="238" t="s">
        <v>180</v>
      </c>
      <c r="Q7" s="238" t="s">
        <v>178</v>
      </c>
      <c r="R7" s="238" t="s">
        <v>179</v>
      </c>
      <c r="S7" s="238" t="s">
        <v>180</v>
      </c>
      <c r="T7" s="238" t="s">
        <v>35</v>
      </c>
      <c r="U7" s="238" t="s">
        <v>31</v>
      </c>
      <c r="V7" s="238" t="s">
        <v>37</v>
      </c>
      <c r="W7" s="238" t="s">
        <v>181</v>
      </c>
      <c r="X7" s="238" t="s">
        <v>39</v>
      </c>
      <c r="Y7" s="238" t="s">
        <v>40</v>
      </c>
      <c r="Z7" s="238" t="s">
        <v>41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4">
        <v>25</v>
      </c>
      <c r="Z8" s="85">
        <v>26</v>
      </c>
    </row>
    <row r="9" spans="1:26" ht="21" customHeight="1" outlineLevel="1">
      <c r="A9" s="13" t="s">
        <v>43</v>
      </c>
      <c r="B9" s="82"/>
      <c r="C9" s="82"/>
      <c r="D9" s="82"/>
      <c r="E9" s="82"/>
      <c r="F9" s="82"/>
      <c r="G9" s="82"/>
      <c r="H9" s="83">
        <v>1437.35</v>
      </c>
      <c r="I9" s="83">
        <v>1437.35</v>
      </c>
      <c r="J9" s="11"/>
      <c r="K9" s="11"/>
      <c r="L9" s="11"/>
      <c r="M9" s="11"/>
      <c r="N9" s="83">
        <v>1437.35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13" t="s">
        <v>43</v>
      </c>
      <c r="B10" s="9" t="s">
        <v>183</v>
      </c>
      <c r="C10" s="13" t="s">
        <v>184</v>
      </c>
      <c r="D10" s="9" t="s">
        <v>185</v>
      </c>
      <c r="E10" s="13" t="s">
        <v>59</v>
      </c>
      <c r="F10" s="13">
        <v>30101</v>
      </c>
      <c r="G10" s="13" t="s">
        <v>124</v>
      </c>
      <c r="H10" s="12">
        <v>451.73</v>
      </c>
      <c r="I10" s="12">
        <v>451.73</v>
      </c>
      <c r="J10" s="11"/>
      <c r="K10" s="11"/>
      <c r="L10" s="11"/>
      <c r="M10" s="11"/>
      <c r="N10" s="12">
        <v>451.73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13" t="s">
        <v>43</v>
      </c>
      <c r="B11" s="9" t="s">
        <v>183</v>
      </c>
      <c r="C11" s="13" t="s">
        <v>184</v>
      </c>
      <c r="D11" s="9" t="s">
        <v>185</v>
      </c>
      <c r="E11" s="13" t="s">
        <v>59</v>
      </c>
      <c r="F11" s="13">
        <v>30102</v>
      </c>
      <c r="G11" s="13" t="s">
        <v>127</v>
      </c>
      <c r="H11" s="12">
        <v>236.64</v>
      </c>
      <c r="I11" s="12">
        <v>236.64</v>
      </c>
      <c r="J11" s="11"/>
      <c r="K11" s="11"/>
      <c r="L11" s="11"/>
      <c r="M11" s="11"/>
      <c r="N11" s="12">
        <v>236.64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13" t="s">
        <v>43</v>
      </c>
      <c r="B12" s="9" t="s">
        <v>183</v>
      </c>
      <c r="C12" s="13" t="s">
        <v>184</v>
      </c>
      <c r="D12" s="9" t="s">
        <v>185</v>
      </c>
      <c r="E12" s="13" t="s">
        <v>59</v>
      </c>
      <c r="F12" s="13">
        <v>30107</v>
      </c>
      <c r="G12" s="13" t="s">
        <v>133</v>
      </c>
      <c r="H12" s="12">
        <v>37.64</v>
      </c>
      <c r="I12" s="12">
        <v>37.64</v>
      </c>
      <c r="J12" s="11"/>
      <c r="K12" s="11"/>
      <c r="L12" s="11"/>
      <c r="M12" s="11"/>
      <c r="N12" s="12">
        <v>37.64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13" t="s">
        <v>43</v>
      </c>
      <c r="B13" s="9" t="s">
        <v>183</v>
      </c>
      <c r="C13" s="13" t="s">
        <v>184</v>
      </c>
      <c r="D13" s="9" t="s">
        <v>185</v>
      </c>
      <c r="E13" s="13" t="s">
        <v>59</v>
      </c>
      <c r="F13" s="13">
        <v>30103</v>
      </c>
      <c r="G13" s="13" t="s">
        <v>130</v>
      </c>
      <c r="H13" s="12">
        <v>2.25</v>
      </c>
      <c r="I13" s="12">
        <v>2.25</v>
      </c>
      <c r="J13" s="11"/>
      <c r="K13" s="11"/>
      <c r="L13" s="11"/>
      <c r="M13" s="11"/>
      <c r="N13" s="12">
        <v>2.25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13" t="s">
        <v>43</v>
      </c>
      <c r="B14" s="9" t="s">
        <v>183</v>
      </c>
      <c r="C14" s="13" t="s">
        <v>184</v>
      </c>
      <c r="D14" s="9" t="s">
        <v>185</v>
      </c>
      <c r="E14" s="13" t="s">
        <v>59</v>
      </c>
      <c r="F14" s="13">
        <v>30107</v>
      </c>
      <c r="G14" s="13" t="s">
        <v>133</v>
      </c>
      <c r="H14" s="12">
        <v>80.099999999999994</v>
      </c>
      <c r="I14" s="12">
        <v>80.099999999999994</v>
      </c>
      <c r="J14" s="11"/>
      <c r="K14" s="11"/>
      <c r="L14" s="11"/>
      <c r="M14" s="11"/>
      <c r="N14" s="12">
        <v>80.099999999999994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13" t="s">
        <v>43</v>
      </c>
      <c r="B15" s="9" t="s">
        <v>183</v>
      </c>
      <c r="C15" s="13" t="s">
        <v>184</v>
      </c>
      <c r="D15" s="9" t="s">
        <v>185</v>
      </c>
      <c r="E15" s="13" t="s">
        <v>59</v>
      </c>
      <c r="F15" s="13">
        <v>30102</v>
      </c>
      <c r="G15" s="13" t="s">
        <v>127</v>
      </c>
      <c r="H15" s="12">
        <v>45</v>
      </c>
      <c r="I15" s="12">
        <v>45</v>
      </c>
      <c r="J15" s="11"/>
      <c r="K15" s="11"/>
      <c r="L15" s="11"/>
      <c r="M15" s="11"/>
      <c r="N15" s="12">
        <v>45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13" t="s">
        <v>43</v>
      </c>
      <c r="B16" s="9" t="s">
        <v>183</v>
      </c>
      <c r="C16" s="13" t="s">
        <v>184</v>
      </c>
      <c r="D16" s="9" t="s">
        <v>185</v>
      </c>
      <c r="E16" s="13" t="s">
        <v>59</v>
      </c>
      <c r="F16" s="13">
        <v>30107</v>
      </c>
      <c r="G16" s="13" t="s">
        <v>133</v>
      </c>
      <c r="H16" s="12">
        <v>133.33000000000001</v>
      </c>
      <c r="I16" s="12">
        <v>133.33000000000001</v>
      </c>
      <c r="J16" s="11"/>
      <c r="K16" s="11"/>
      <c r="L16" s="11"/>
      <c r="M16" s="11"/>
      <c r="N16" s="12">
        <v>133.33000000000001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13" t="s">
        <v>43</v>
      </c>
      <c r="B17" s="9" t="s">
        <v>186</v>
      </c>
      <c r="C17" s="13" t="s">
        <v>126</v>
      </c>
      <c r="D17" s="13">
        <v>2080505</v>
      </c>
      <c r="E17" s="13" t="s">
        <v>63</v>
      </c>
      <c r="F17" s="13">
        <v>30108</v>
      </c>
      <c r="G17" s="13" t="s">
        <v>136</v>
      </c>
      <c r="H17" s="12">
        <v>151.27000000000001</v>
      </c>
      <c r="I17" s="12">
        <v>151.27000000000001</v>
      </c>
      <c r="J17" s="11"/>
      <c r="K17" s="11"/>
      <c r="L17" s="11"/>
      <c r="M17" s="11"/>
      <c r="N17" s="12">
        <v>151.27000000000001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13" t="s">
        <v>43</v>
      </c>
      <c r="B18" s="9" t="s">
        <v>187</v>
      </c>
      <c r="C18" s="13" t="s">
        <v>188</v>
      </c>
      <c r="D18" s="13">
        <v>2080506</v>
      </c>
      <c r="E18" s="13" t="s">
        <v>64</v>
      </c>
      <c r="F18" s="13">
        <v>30109</v>
      </c>
      <c r="G18" s="13" t="s">
        <v>138</v>
      </c>
      <c r="H18" s="12">
        <v>75.64</v>
      </c>
      <c r="I18" s="12">
        <v>75.64</v>
      </c>
      <c r="J18" s="11"/>
      <c r="K18" s="11"/>
      <c r="L18" s="11"/>
      <c r="M18" s="11"/>
      <c r="N18" s="12">
        <v>75.64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13" t="s">
        <v>43</v>
      </c>
      <c r="B19" s="9" t="s">
        <v>186</v>
      </c>
      <c r="C19" s="13" t="s">
        <v>126</v>
      </c>
      <c r="D19" s="13">
        <v>2101102</v>
      </c>
      <c r="E19" s="13" t="s">
        <v>69</v>
      </c>
      <c r="F19" s="13">
        <v>30110</v>
      </c>
      <c r="G19" s="13" t="s">
        <v>140</v>
      </c>
      <c r="H19" s="12">
        <v>37.33</v>
      </c>
      <c r="I19" s="12">
        <v>37.33</v>
      </c>
      <c r="J19" s="11"/>
      <c r="K19" s="11"/>
      <c r="L19" s="11"/>
      <c r="M19" s="11"/>
      <c r="N19" s="12">
        <v>37.33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13" t="s">
        <v>43</v>
      </c>
      <c r="B20" s="9" t="s">
        <v>186</v>
      </c>
      <c r="C20" s="13" t="s">
        <v>126</v>
      </c>
      <c r="D20" s="13">
        <v>2101199</v>
      </c>
      <c r="E20" s="13" t="s">
        <v>70</v>
      </c>
      <c r="F20" s="13">
        <v>30112</v>
      </c>
      <c r="G20" s="13" t="s">
        <v>142</v>
      </c>
      <c r="H20" s="12">
        <v>0.91</v>
      </c>
      <c r="I20" s="12">
        <v>0.91</v>
      </c>
      <c r="J20" s="11"/>
      <c r="K20" s="11"/>
      <c r="L20" s="11"/>
      <c r="M20" s="11"/>
      <c r="N20" s="12">
        <v>0.91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13" t="s">
        <v>43</v>
      </c>
      <c r="B21" s="9" t="s">
        <v>186</v>
      </c>
      <c r="C21" s="13" t="s">
        <v>126</v>
      </c>
      <c r="D21" s="13">
        <v>2101102</v>
      </c>
      <c r="E21" s="13" t="s">
        <v>69</v>
      </c>
      <c r="F21" s="13">
        <v>30110</v>
      </c>
      <c r="G21" s="13" t="s">
        <v>140</v>
      </c>
      <c r="H21" s="12">
        <v>2.74</v>
      </c>
      <c r="I21" s="12">
        <v>2.74</v>
      </c>
      <c r="J21" s="11"/>
      <c r="K21" s="11"/>
      <c r="L21" s="11"/>
      <c r="M21" s="11"/>
      <c r="N21" s="12">
        <v>2.74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13" t="s">
        <v>43</v>
      </c>
      <c r="B22" s="9" t="s">
        <v>189</v>
      </c>
      <c r="C22" s="13" t="s">
        <v>73</v>
      </c>
      <c r="D22" s="13">
        <v>2210201</v>
      </c>
      <c r="E22" s="13" t="s">
        <v>73</v>
      </c>
      <c r="F22" s="13">
        <v>30113</v>
      </c>
      <c r="G22" s="13" t="s">
        <v>73</v>
      </c>
      <c r="H22" s="12">
        <v>108.94</v>
      </c>
      <c r="I22" s="12">
        <v>108.94</v>
      </c>
      <c r="J22" s="11"/>
      <c r="K22" s="11"/>
      <c r="L22" s="11"/>
      <c r="M22" s="11"/>
      <c r="N22" s="12">
        <v>108.94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13" t="s">
        <v>43</v>
      </c>
      <c r="B23" s="9" t="s">
        <v>190</v>
      </c>
      <c r="C23" s="13" t="s">
        <v>147</v>
      </c>
      <c r="D23" s="13">
        <v>2050203</v>
      </c>
      <c r="E23" s="13" t="s">
        <v>59</v>
      </c>
      <c r="F23" s="13">
        <v>30228</v>
      </c>
      <c r="G23" s="13" t="s">
        <v>147</v>
      </c>
      <c r="H23" s="12">
        <v>18.16</v>
      </c>
      <c r="I23" s="12">
        <v>18.16</v>
      </c>
      <c r="J23" s="11"/>
      <c r="K23" s="11"/>
      <c r="L23" s="11"/>
      <c r="M23" s="11"/>
      <c r="N23" s="12">
        <v>18.16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13" t="s">
        <v>43</v>
      </c>
      <c r="B24" s="9" t="s">
        <v>191</v>
      </c>
      <c r="C24" s="13" t="s">
        <v>192</v>
      </c>
      <c r="D24" s="13">
        <v>2050203</v>
      </c>
      <c r="E24" s="13" t="s">
        <v>59</v>
      </c>
      <c r="F24" s="13">
        <v>30229</v>
      </c>
      <c r="G24" s="13" t="s">
        <v>148</v>
      </c>
      <c r="H24" s="12">
        <v>11.29</v>
      </c>
      <c r="I24" s="12">
        <v>11.29</v>
      </c>
      <c r="J24" s="11"/>
      <c r="K24" s="11"/>
      <c r="L24" s="11"/>
      <c r="M24" s="11"/>
      <c r="N24" s="12">
        <v>11.29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13" t="s">
        <v>43</v>
      </c>
      <c r="B25" s="9" t="s">
        <v>191</v>
      </c>
      <c r="C25" s="13" t="s">
        <v>192</v>
      </c>
      <c r="D25" s="13">
        <v>2080502</v>
      </c>
      <c r="E25" s="13" t="s">
        <v>62</v>
      </c>
      <c r="F25" s="13">
        <v>30299</v>
      </c>
      <c r="G25" s="13" t="s">
        <v>150</v>
      </c>
      <c r="H25" s="12">
        <v>0.52</v>
      </c>
      <c r="I25" s="12">
        <v>0.52</v>
      </c>
      <c r="J25" s="11"/>
      <c r="K25" s="11"/>
      <c r="L25" s="11"/>
      <c r="M25" s="11"/>
      <c r="N25" s="12">
        <v>0.52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13" t="s">
        <v>43</v>
      </c>
      <c r="B26" s="9" t="s">
        <v>193</v>
      </c>
      <c r="C26" s="13" t="s">
        <v>141</v>
      </c>
      <c r="D26" s="13">
        <v>2080502</v>
      </c>
      <c r="E26" s="13" t="s">
        <v>62</v>
      </c>
      <c r="F26" s="13">
        <v>30302</v>
      </c>
      <c r="G26" s="13" t="s">
        <v>151</v>
      </c>
      <c r="H26" s="12">
        <v>29.32</v>
      </c>
      <c r="I26" s="12">
        <v>29.32</v>
      </c>
      <c r="J26" s="11"/>
      <c r="K26" s="11"/>
      <c r="L26" s="11"/>
      <c r="M26" s="11"/>
      <c r="N26" s="12">
        <v>29.32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3.25" customHeight="1" outlineLevel="1">
      <c r="A27" s="13" t="s">
        <v>43</v>
      </c>
      <c r="B27" s="9" t="s">
        <v>194</v>
      </c>
      <c r="C27" s="13" t="s">
        <v>195</v>
      </c>
      <c r="D27" s="13">
        <v>2080801</v>
      </c>
      <c r="E27" s="13" t="s">
        <v>66</v>
      </c>
      <c r="F27" s="13">
        <v>30305</v>
      </c>
      <c r="G27" s="13" t="s">
        <v>152</v>
      </c>
      <c r="H27" s="12">
        <v>2.6</v>
      </c>
      <c r="I27" s="12">
        <v>2.6</v>
      </c>
      <c r="J27" s="11"/>
      <c r="K27" s="11"/>
      <c r="L27" s="11"/>
      <c r="M27" s="11"/>
      <c r="N27" s="12">
        <v>2.6</v>
      </c>
      <c r="O27" s="9"/>
      <c r="P27" s="9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3.25" customHeight="1">
      <c r="A28" s="13" t="s">
        <v>43</v>
      </c>
      <c r="B28" s="9" t="s">
        <v>196</v>
      </c>
      <c r="C28" s="13" t="s">
        <v>197</v>
      </c>
      <c r="D28" s="13">
        <v>2050203</v>
      </c>
      <c r="E28" s="13" t="s">
        <v>59</v>
      </c>
      <c r="F28" s="13">
        <v>30305</v>
      </c>
      <c r="G28" s="13" t="s">
        <v>152</v>
      </c>
      <c r="H28" s="12">
        <v>11.94</v>
      </c>
      <c r="I28" s="12">
        <v>11.94</v>
      </c>
      <c r="J28" s="11"/>
      <c r="K28" s="11"/>
      <c r="L28" s="11"/>
      <c r="M28" s="11"/>
      <c r="N28" s="12">
        <v>11.94</v>
      </c>
      <c r="O28" s="9"/>
      <c r="P28" s="9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7.25" customHeight="1">
      <c r="A29" s="230" t="s">
        <v>74</v>
      </c>
      <c r="B29" s="231"/>
      <c r="C29" s="231"/>
      <c r="D29" s="231"/>
      <c r="E29" s="231"/>
      <c r="F29" s="231"/>
      <c r="G29" s="232"/>
      <c r="H29" s="83">
        <v>1437.35</v>
      </c>
      <c r="I29" s="83">
        <v>1437.35</v>
      </c>
      <c r="J29" s="11"/>
      <c r="K29" s="11"/>
      <c r="L29" s="11"/>
      <c r="M29" s="11"/>
      <c r="N29" s="83">
        <v>1437.35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38" type="noConversion"/>
  <pageMargins left="0.7" right="0.7" top="0.75" bottom="0.75" header="0.3" footer="0.3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6"/>
  <sheetViews>
    <sheetView showZeros="0" workbookViewId="0">
      <pane xSplit="10" ySplit="13" topLeftCell="K14" activePane="bottomRight" state="frozen"/>
      <selection pane="topRight"/>
      <selection pane="bottomLeft"/>
      <selection pane="bottomRight" activeCell="S15" sqref="S15"/>
    </sheetView>
  </sheetViews>
  <sheetFormatPr defaultColWidth="9.125" defaultRowHeight="14.25" customHeight="1"/>
  <cols>
    <col min="1" max="1" width="9" customWidth="1"/>
    <col min="2" max="2" width="13" customWidth="1"/>
    <col min="3" max="3" width="15.5" customWidth="1"/>
    <col min="4" max="4" width="12.25" customWidth="1"/>
    <col min="5" max="8" width="13" customWidth="1"/>
    <col min="9" max="9" width="6" customWidth="1"/>
    <col min="10" max="10" width="5.25" customWidth="1"/>
    <col min="11" max="17" width="6.625" customWidth="1"/>
    <col min="18" max="18" width="5.25" customWidth="1"/>
    <col min="19" max="22" width="6.625" customWidth="1"/>
    <col min="23" max="23" width="9" customWidth="1"/>
  </cols>
  <sheetData>
    <row r="1" spans="1:23" ht="13.5" customHeight="1">
      <c r="B1" s="76"/>
      <c r="E1" s="1"/>
      <c r="F1" s="1"/>
      <c r="G1" s="1"/>
      <c r="H1" s="1"/>
      <c r="U1" s="76"/>
      <c r="W1" s="77" t="s">
        <v>198</v>
      </c>
    </row>
    <row r="2" spans="1:23" ht="27.75" customHeight="1">
      <c r="A2" s="239" t="s">
        <v>199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3" ht="13.5" customHeight="1">
      <c r="A3" s="199" t="str">
        <f>"单位名称："&amp;"罗平县钟山第一中学"</f>
        <v>单位名称：罗平县钟山第一中学</v>
      </c>
      <c r="B3" s="240"/>
      <c r="C3" s="240"/>
      <c r="D3" s="240"/>
      <c r="E3" s="240"/>
      <c r="F3" s="240"/>
      <c r="G3" s="240"/>
      <c r="H3" s="240"/>
      <c r="I3" s="4"/>
      <c r="J3" s="4"/>
      <c r="K3" s="4"/>
      <c r="L3" s="4"/>
      <c r="M3" s="4"/>
      <c r="N3" s="4"/>
      <c r="O3" s="4"/>
      <c r="P3" s="4"/>
      <c r="Q3" s="4"/>
      <c r="U3" s="76"/>
      <c r="W3" s="128" t="s">
        <v>2</v>
      </c>
    </row>
    <row r="4" spans="1:23" ht="21.75" customHeight="1">
      <c r="A4" s="244" t="s">
        <v>200</v>
      </c>
      <c r="B4" s="223" t="s">
        <v>166</v>
      </c>
      <c r="C4" s="244" t="s">
        <v>167</v>
      </c>
      <c r="D4" s="244" t="s">
        <v>165</v>
      </c>
      <c r="E4" s="223" t="s">
        <v>168</v>
      </c>
      <c r="F4" s="223" t="s">
        <v>169</v>
      </c>
      <c r="G4" s="223" t="s">
        <v>201</v>
      </c>
      <c r="H4" s="223" t="s">
        <v>202</v>
      </c>
      <c r="I4" s="176" t="s">
        <v>29</v>
      </c>
      <c r="J4" s="176" t="s">
        <v>203</v>
      </c>
      <c r="K4" s="176"/>
      <c r="L4" s="176"/>
      <c r="M4" s="176"/>
      <c r="N4" s="176" t="s">
        <v>174</v>
      </c>
      <c r="O4" s="176"/>
      <c r="P4" s="176"/>
      <c r="Q4" s="223" t="s">
        <v>35</v>
      </c>
      <c r="R4" s="176" t="s">
        <v>36</v>
      </c>
      <c r="S4" s="176"/>
      <c r="T4" s="176"/>
      <c r="U4" s="176"/>
      <c r="V4" s="176"/>
      <c r="W4" s="176"/>
    </row>
    <row r="5" spans="1:23" ht="21.75" customHeight="1">
      <c r="A5" s="244"/>
      <c r="B5" s="176"/>
      <c r="C5" s="244"/>
      <c r="D5" s="244"/>
      <c r="E5" s="245"/>
      <c r="F5" s="245"/>
      <c r="G5" s="245"/>
      <c r="H5" s="245"/>
      <c r="I5" s="176"/>
      <c r="J5" s="246" t="s">
        <v>32</v>
      </c>
      <c r="K5" s="176"/>
      <c r="L5" s="223" t="s">
        <v>33</v>
      </c>
      <c r="M5" s="223" t="s">
        <v>34</v>
      </c>
      <c r="N5" s="223" t="s">
        <v>32</v>
      </c>
      <c r="O5" s="223" t="s">
        <v>33</v>
      </c>
      <c r="P5" s="223" t="s">
        <v>34</v>
      </c>
      <c r="Q5" s="245"/>
      <c r="R5" s="223" t="s">
        <v>31</v>
      </c>
      <c r="S5" s="223" t="s">
        <v>37</v>
      </c>
      <c r="T5" s="223" t="s">
        <v>181</v>
      </c>
      <c r="U5" s="223" t="s">
        <v>39</v>
      </c>
      <c r="V5" s="223" t="s">
        <v>40</v>
      </c>
      <c r="W5" s="223" t="s">
        <v>41</v>
      </c>
    </row>
    <row r="6" spans="1:23" ht="21" customHeight="1">
      <c r="A6" s="176"/>
      <c r="B6" s="176"/>
      <c r="C6" s="176"/>
      <c r="D6" s="176"/>
      <c r="E6" s="176"/>
      <c r="F6" s="176"/>
      <c r="G6" s="176"/>
      <c r="H6" s="176"/>
      <c r="I6" s="176"/>
      <c r="J6" s="247" t="s">
        <v>31</v>
      </c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</row>
    <row r="7" spans="1:23" ht="39.75" customHeight="1">
      <c r="A7" s="244"/>
      <c r="B7" s="176"/>
      <c r="C7" s="244"/>
      <c r="D7" s="244"/>
      <c r="E7" s="223"/>
      <c r="F7" s="223"/>
      <c r="G7" s="223"/>
      <c r="H7" s="223"/>
      <c r="I7" s="176"/>
      <c r="J7" s="24" t="s">
        <v>31</v>
      </c>
      <c r="K7" s="24" t="s">
        <v>204</v>
      </c>
      <c r="L7" s="223"/>
      <c r="M7" s="223"/>
      <c r="N7" s="223"/>
      <c r="O7" s="223"/>
      <c r="P7" s="223"/>
      <c r="Q7" s="223"/>
      <c r="R7" s="223"/>
      <c r="S7" s="223"/>
      <c r="T7" s="223"/>
      <c r="U7" s="176"/>
      <c r="V7" s="223"/>
      <c r="W7" s="223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205</v>
      </c>
      <c r="D9" s="10"/>
      <c r="E9" s="10"/>
      <c r="F9" s="10"/>
      <c r="G9" s="10"/>
      <c r="H9" s="10"/>
      <c r="I9" s="11">
        <v>1</v>
      </c>
      <c r="J9" s="11"/>
      <c r="K9" s="11"/>
      <c r="L9" s="11"/>
      <c r="M9" s="11"/>
      <c r="N9" s="11"/>
      <c r="O9" s="11"/>
      <c r="P9" s="11"/>
      <c r="Q9" s="11"/>
      <c r="R9" s="11">
        <v>1</v>
      </c>
      <c r="S9" s="11"/>
      <c r="T9" s="11"/>
      <c r="U9" s="11"/>
      <c r="V9" s="11"/>
      <c r="W9" s="11">
        <v>1</v>
      </c>
    </row>
    <row r="10" spans="1:23" ht="23.25" customHeight="1">
      <c r="A10" s="9" t="s">
        <v>206</v>
      </c>
      <c r="B10" s="9" t="s">
        <v>207</v>
      </c>
      <c r="C10" s="13" t="s">
        <v>205</v>
      </c>
      <c r="D10" s="13" t="s">
        <v>43</v>
      </c>
      <c r="E10" s="13">
        <v>2050203</v>
      </c>
      <c r="F10" s="13" t="s">
        <v>59</v>
      </c>
      <c r="G10" s="13">
        <v>30201</v>
      </c>
      <c r="H10" s="13" t="s">
        <v>146</v>
      </c>
      <c r="I10" s="11">
        <v>1</v>
      </c>
      <c r="J10" s="11"/>
      <c r="K10" s="11"/>
      <c r="L10" s="11"/>
      <c r="M10" s="11"/>
      <c r="N10" s="11"/>
      <c r="O10" s="11"/>
      <c r="P10" s="11"/>
      <c r="Q10" s="11"/>
      <c r="R10" s="11">
        <v>1</v>
      </c>
      <c r="S10" s="11"/>
      <c r="T10" s="11"/>
      <c r="U10" s="11"/>
      <c r="V10" s="11"/>
      <c r="W10" s="11">
        <v>1</v>
      </c>
    </row>
    <row r="11" spans="1:23" ht="23.25" customHeight="1">
      <c r="A11" s="9"/>
      <c r="B11" s="9"/>
      <c r="C11" s="9"/>
      <c r="D11" s="9"/>
      <c r="E11" s="9"/>
      <c r="F11" s="9"/>
      <c r="G11" s="9"/>
      <c r="H11" s="9"/>
      <c r="I11" s="11"/>
      <c r="J11" s="11"/>
      <c r="K11" s="11"/>
      <c r="L11" s="11"/>
      <c r="M11" s="11"/>
      <c r="N11" s="11"/>
      <c r="O11" s="11"/>
      <c r="P11" s="9"/>
      <c r="Q11" s="11"/>
      <c r="R11" s="11"/>
      <c r="S11" s="11"/>
      <c r="T11" s="11"/>
      <c r="U11" s="11"/>
      <c r="V11" s="11"/>
      <c r="W11" s="11"/>
    </row>
    <row r="12" spans="1:23" ht="23.25" customHeight="1">
      <c r="A12" s="9"/>
      <c r="B12" s="9"/>
      <c r="C12" s="9"/>
      <c r="D12" s="9"/>
      <c r="E12" s="9"/>
      <c r="F12" s="9"/>
      <c r="G12" s="9"/>
      <c r="H12" s="9"/>
      <c r="I12" s="11"/>
      <c r="J12" s="11"/>
      <c r="K12" s="11"/>
      <c r="L12" s="11"/>
      <c r="M12" s="11"/>
      <c r="N12" s="11"/>
      <c r="O12" s="11"/>
      <c r="P12" s="9"/>
      <c r="Q12" s="11"/>
      <c r="R12" s="11"/>
      <c r="S12" s="11"/>
      <c r="T12" s="11"/>
      <c r="U12" s="11"/>
      <c r="V12" s="11"/>
      <c r="W12" s="11"/>
    </row>
    <row r="13" spans="1:23" ht="23.25" customHeight="1">
      <c r="A13" s="9"/>
      <c r="B13" s="9"/>
      <c r="C13" s="9"/>
      <c r="D13" s="9"/>
      <c r="E13" s="9"/>
      <c r="F13" s="9"/>
      <c r="G13" s="9"/>
      <c r="H13" s="9"/>
      <c r="I13" s="11"/>
      <c r="J13" s="11"/>
      <c r="K13" s="11"/>
      <c r="L13" s="11"/>
      <c r="M13" s="11"/>
      <c r="N13" s="11"/>
      <c r="O13" s="11"/>
      <c r="P13" s="9"/>
      <c r="Q13" s="11"/>
      <c r="R13" s="11"/>
      <c r="S13" s="11"/>
      <c r="T13" s="11"/>
      <c r="U13" s="11"/>
      <c r="V13" s="11"/>
      <c r="W13" s="11"/>
    </row>
    <row r="14" spans="1:23" ht="23.25" customHeight="1">
      <c r="A14" s="9"/>
      <c r="B14" s="9"/>
      <c r="C14" s="9"/>
      <c r="D14" s="9"/>
      <c r="E14" s="9"/>
      <c r="F14" s="9"/>
      <c r="G14" s="9"/>
      <c r="H14" s="9"/>
      <c r="I14" s="11"/>
      <c r="J14" s="11"/>
      <c r="K14" s="11"/>
      <c r="L14" s="11"/>
      <c r="M14" s="11"/>
      <c r="N14" s="11"/>
      <c r="O14" s="11"/>
      <c r="P14" s="9"/>
      <c r="Q14" s="11"/>
      <c r="R14" s="11"/>
      <c r="S14" s="11"/>
      <c r="T14" s="11"/>
      <c r="U14" s="11"/>
      <c r="V14" s="11"/>
      <c r="W14" s="11"/>
    </row>
    <row r="15" spans="1:23" ht="23.25" customHeight="1">
      <c r="A15" s="9"/>
      <c r="B15" s="9"/>
      <c r="C15" s="9"/>
      <c r="D15" s="9"/>
      <c r="E15" s="9"/>
      <c r="F15" s="9"/>
      <c r="G15" s="9"/>
      <c r="H15" s="9"/>
      <c r="I15" s="11"/>
      <c r="J15" s="11"/>
      <c r="K15" s="11"/>
      <c r="L15" s="11"/>
      <c r="M15" s="11"/>
      <c r="N15" s="11"/>
      <c r="O15" s="11"/>
      <c r="P15" s="9"/>
      <c r="Q15" s="11"/>
      <c r="R15" s="11"/>
      <c r="S15" s="11"/>
      <c r="T15" s="11"/>
      <c r="U15" s="11"/>
      <c r="V15" s="11"/>
      <c r="W15" s="11"/>
    </row>
    <row r="16" spans="1:23" ht="18.75" customHeight="1">
      <c r="A16" s="241" t="s">
        <v>74</v>
      </c>
      <c r="B16" s="242"/>
      <c r="C16" s="242"/>
      <c r="D16" s="242"/>
      <c r="E16" s="242"/>
      <c r="F16" s="242"/>
      <c r="G16" s="242"/>
      <c r="H16" s="243"/>
      <c r="I16" s="11">
        <v>1</v>
      </c>
      <c r="J16" s="11"/>
      <c r="K16" s="11"/>
      <c r="L16" s="11"/>
      <c r="M16" s="11"/>
      <c r="N16" s="11"/>
      <c r="O16" s="11"/>
      <c r="P16" s="11"/>
      <c r="Q16" s="11"/>
      <c r="R16" s="11">
        <v>1</v>
      </c>
      <c r="S16" s="11"/>
      <c r="T16" s="11"/>
      <c r="U16" s="11"/>
      <c r="V16" s="11"/>
      <c r="W16" s="11">
        <v>1</v>
      </c>
    </row>
  </sheetData>
  <mergeCells count="28">
    <mergeCell ref="V5:V7"/>
    <mergeCell ref="W5:W7"/>
    <mergeCell ref="J5:K6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38" type="noConversion"/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'项目支出绩效目标表（本级下达）05-2'!Print_Titles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'一般公共预算支出明细表（按经济科目分类）02-3'!Print_Titles</vt:lpstr>
      <vt:lpstr>'一般公共预算支出预算表（按功能科目分类）02-2'!Print_Titles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LPHS-PC</cp:lastModifiedBy>
  <dcterms:created xsi:type="dcterms:W3CDTF">2024-02-21T08:57:00Z</dcterms:created>
  <dcterms:modified xsi:type="dcterms:W3CDTF">2024-08-31T08:24:50Z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CB8A3D16446643B8946460AD9A5EE8A2_12</vt:lpwstr>
  </property>
  <property fmtid="{D5CDD505-2E9C-101B-9397-08002B2CF9AE}" pid="3" name="KSOProductBuildVer">
    <vt:lpwstr>2052-12.1.0.15336</vt:lpwstr>
  </property>
</Properties>
</file>